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財政係\01財政係\0029  財政状況の公表\R05財政状況の公表\02 上期\05 ＨＰ公表\"/>
    </mc:Choice>
  </mc:AlternateContent>
  <bookViews>
    <workbookView xWindow="7665" yWindow="-15" windowWidth="7650" windowHeight="8730" tabRatio="580"/>
  </bookViews>
  <sheets>
    <sheet name="一般歳入歳出決算" sheetId="16" r:id="rId1"/>
    <sheet name="特会歳入歳出決算" sheetId="17" r:id="rId2"/>
    <sheet name="一般歳入歳出予算（05上）" sheetId="18" r:id="rId3"/>
    <sheet name="特会歳入歳出予算（05上）" sheetId="19" r:id="rId4"/>
    <sheet name="入湯税の使途状況" sheetId="20" r:id="rId5"/>
    <sheet name="都市計画税の使途状況" sheetId="21" r:id="rId6"/>
    <sheet name="財産・市債・一借（R5上）" sheetId="22" r:id="rId7"/>
    <sheet name="土地建物（R5上一般)" sheetId="23" r:id="rId8"/>
    <sheet name="土地建物（R5上特別）" sheetId="24" r:id="rId9"/>
    <sheet name="１．事業の概況（令和5年度　前期分）" sheetId="25" r:id="rId10"/>
    <sheet name="２．経理の状況（令和5年度　前期分）" sheetId="26" r:id="rId11"/>
    <sheet name="３．決算の状況（令和4年度）" sheetId="27" r:id="rId12"/>
    <sheet name="１．事業の概況（令和5年度　前期分） (2)" sheetId="28" r:id="rId13"/>
    <sheet name="２．経理の状況（令和5年度　前期分） (2)" sheetId="29" r:id="rId14"/>
    <sheet name="３．決算の状況（令和4年度） (2)" sheetId="30" r:id="rId15"/>
  </sheets>
  <externalReferences>
    <externalReference r:id="rId16"/>
  </externalReferences>
  <definedNames>
    <definedName name="_xlnm.Print_Area" localSheetId="9">'１．事業の概況（令和5年度　前期分）'!$A$1:$AG$25</definedName>
    <definedName name="_xlnm.Print_Area" localSheetId="12">'１．事業の概況（令和5年度　前期分） (2)'!$A$1:$AG$25</definedName>
    <definedName name="_xlnm.Print_Area" localSheetId="10">'２．経理の状況（令和5年度　前期分）'!$A$1:$AG$107</definedName>
    <definedName name="_xlnm.Print_Area" localSheetId="13">'２．経理の状況（令和5年度　前期分） (2)'!$A$1:$AG$105</definedName>
    <definedName name="_xlnm.Print_Area" localSheetId="11">'３．決算の状況（令和4年度）'!$A$1:$AG$241</definedName>
    <definedName name="_xlnm.Print_Area" localSheetId="14">'３．決算の状況（令和4年度） (2)'!$A$1:$AH$172</definedName>
    <definedName name="_xlnm.Print_Area" localSheetId="2">'一般歳入歳出予算（05上）'!$A$1:$AK$30</definedName>
    <definedName name="_xlnm.Print_Area" localSheetId="5">都市計画税の使途状況!$A$1:$M$26</definedName>
    <definedName name="_xlnm.Print_Area" localSheetId="7">'土地建物（R5上一般)'!$A$1:$Y$24</definedName>
    <definedName name="_xlnm.Print_Area" localSheetId="8">'土地建物（R5上特別）'!$A$1:$S$18</definedName>
    <definedName name="_xlnm.Print_Area" localSheetId="3">'特会歳入歳出予算（05上）'!$A$1:$S$20</definedName>
    <definedName name="_xlnm.Print_Area" localSheetId="4">入湯税の使途状況!$A$1:$M$26</definedName>
  </definedNames>
  <calcPr calcId="162913"/>
</workbook>
</file>

<file path=xl/calcChain.xml><?xml version="1.0" encoding="utf-8"?>
<calcChain xmlns="http://schemas.openxmlformats.org/spreadsheetml/2006/main">
  <c r="B30" i="21" l="1"/>
  <c r="B35" i="21" s="1"/>
  <c r="B31" i="21"/>
  <c r="B32" i="21"/>
  <c r="B33" i="21"/>
  <c r="C33" i="21" s="1"/>
  <c r="B34" i="21"/>
  <c r="C34" i="21" s="1"/>
  <c r="C30" i="21" l="1"/>
  <c r="C32" i="21"/>
  <c r="C31" i="21"/>
  <c r="C35" i="21" l="1"/>
  <c r="N8" i="24" l="1"/>
  <c r="L8" i="24"/>
  <c r="F8" i="24"/>
  <c r="D8" i="24"/>
  <c r="P7" i="24"/>
  <c r="H7" i="24"/>
  <c r="P6" i="24"/>
  <c r="R6" i="24" s="1"/>
  <c r="H6" i="24"/>
  <c r="P5" i="24"/>
  <c r="P8" i="24" s="1"/>
  <c r="R5" i="24" s="1"/>
  <c r="H5" i="24"/>
  <c r="H4" i="24"/>
  <c r="P4" i="24" s="1"/>
  <c r="D4" i="24"/>
  <c r="L4" i="24" s="1"/>
  <c r="F28" i="23"/>
  <c r="T21" i="23"/>
  <c r="T22" i="23" s="1"/>
  <c r="R21" i="23"/>
  <c r="R22" i="23" s="1"/>
  <c r="I21" i="23"/>
  <c r="I22" i="23" s="1"/>
  <c r="G21" i="23"/>
  <c r="G22" i="23" s="1"/>
  <c r="E21" i="23"/>
  <c r="E22" i="23" s="1"/>
  <c r="I20" i="23"/>
  <c r="I19" i="23"/>
  <c r="I18" i="23"/>
  <c r="I17" i="23"/>
  <c r="I16" i="23"/>
  <c r="I15" i="23"/>
  <c r="V14" i="23"/>
  <c r="V21" i="23" s="1"/>
  <c r="I14" i="23"/>
  <c r="T13" i="23"/>
  <c r="R13" i="23"/>
  <c r="I13" i="23"/>
  <c r="G13" i="23"/>
  <c r="E13" i="23"/>
  <c r="V12" i="23"/>
  <c r="I12" i="23"/>
  <c r="V11" i="23"/>
  <c r="I11" i="23"/>
  <c r="V10" i="23"/>
  <c r="I10" i="23"/>
  <c r="V9" i="23"/>
  <c r="V13" i="23" s="1"/>
  <c r="I9" i="23"/>
  <c r="T8" i="23"/>
  <c r="R8" i="23"/>
  <c r="I8" i="23"/>
  <c r="G8" i="23"/>
  <c r="E8" i="23"/>
  <c r="V7" i="23"/>
  <c r="I7" i="23"/>
  <c r="V6" i="23"/>
  <c r="I6" i="23"/>
  <c r="V5" i="23"/>
  <c r="V8" i="23" s="1"/>
  <c r="I5" i="23"/>
  <c r="V4" i="23"/>
  <c r="R4" i="23"/>
  <c r="F28" i="22"/>
  <c r="F19" i="22"/>
  <c r="F18" i="22"/>
  <c r="F15" i="22" s="1"/>
  <c r="G13" i="22"/>
  <c r="Q10" i="22"/>
  <c r="P10" i="22"/>
  <c r="O10" i="22"/>
  <c r="R10" i="22" s="1"/>
  <c r="Q9" i="22"/>
  <c r="P9" i="22"/>
  <c r="O9" i="22"/>
  <c r="H9" i="22"/>
  <c r="F9" i="22"/>
  <c r="Q8" i="22"/>
  <c r="P8" i="22"/>
  <c r="O8" i="22"/>
  <c r="R8" i="22" s="1"/>
  <c r="H8" i="22"/>
  <c r="F8" i="22"/>
  <c r="Q7" i="22"/>
  <c r="P7" i="22"/>
  <c r="O7" i="22"/>
  <c r="R7" i="22" s="1"/>
  <c r="H7" i="22"/>
  <c r="F7" i="22"/>
  <c r="Q6" i="22"/>
  <c r="P6" i="22"/>
  <c r="O6" i="22"/>
  <c r="H6" i="22"/>
  <c r="Q5" i="22"/>
  <c r="Q11" i="22" s="1"/>
  <c r="P5" i="22"/>
  <c r="P11" i="22" s="1"/>
  <c r="O5" i="22"/>
  <c r="R9" i="22" l="1"/>
  <c r="R6" i="22"/>
  <c r="R5" i="22"/>
  <c r="O11" i="22"/>
  <c r="K18" i="23"/>
  <c r="F5" i="22"/>
  <c r="K20" i="23"/>
  <c r="K16" i="23"/>
  <c r="K17" i="23"/>
  <c r="K9" i="23"/>
  <c r="K13" i="23" s="1"/>
  <c r="K19" i="23"/>
  <c r="K15" i="23"/>
  <c r="K12" i="23"/>
  <c r="K10" i="23"/>
  <c r="K7" i="23"/>
  <c r="K5" i="23"/>
  <c r="K11" i="23"/>
  <c r="K6" i="23"/>
  <c r="K14" i="23"/>
  <c r="K21" i="23" s="1"/>
  <c r="R11" i="22"/>
  <c r="X11" i="23"/>
  <c r="V22" i="23"/>
  <c r="R7" i="24"/>
  <c r="R8" i="24" s="1"/>
  <c r="X9" i="23"/>
  <c r="X14" i="23"/>
  <c r="X21" i="23" s="1"/>
  <c r="H8" i="24"/>
  <c r="J5" i="24" s="1"/>
  <c r="F6" i="22"/>
  <c r="J6" i="24" l="1"/>
  <c r="J7" i="24" s="1"/>
  <c r="F10" i="22"/>
  <c r="G5" i="22" s="1"/>
  <c r="K8" i="23"/>
  <c r="K22" i="23" s="1"/>
  <c r="X12" i="23"/>
  <c r="X13" i="23" s="1"/>
  <c r="X10" i="23"/>
  <c r="X7" i="23"/>
  <c r="X5" i="23"/>
  <c r="H5" i="22"/>
  <c r="X6" i="23"/>
  <c r="G7" i="22" l="1"/>
  <c r="G8" i="22"/>
  <c r="G9" i="22"/>
  <c r="J8" i="24"/>
  <c r="H10" i="22"/>
  <c r="X8" i="23"/>
  <c r="X22" i="23" s="1"/>
  <c r="I8" i="22" l="1"/>
  <c r="I9" i="22"/>
  <c r="I7" i="22"/>
  <c r="I5" i="22"/>
  <c r="G6" i="22"/>
  <c r="G10" i="22" s="1"/>
  <c r="I6" i="22" l="1"/>
  <c r="I10" i="22" s="1"/>
  <c r="B13" i="21" l="1"/>
  <c r="N12" i="21" s="1"/>
  <c r="B10" i="21"/>
  <c r="N10" i="21" s="1"/>
  <c r="N6" i="21"/>
  <c r="N25" i="20"/>
  <c r="B25" i="20"/>
  <c r="N24" i="20" s="1"/>
  <c r="N23" i="20"/>
  <c r="N22" i="20"/>
  <c r="N21" i="20"/>
  <c r="N20" i="20"/>
  <c r="B13" i="20"/>
  <c r="N12" i="20" s="1"/>
  <c r="Q19" i="19"/>
  <c r="L12" i="19"/>
  <c r="F12" i="19"/>
  <c r="D12" i="19"/>
  <c r="N11" i="19"/>
  <c r="R11" i="19" s="1"/>
  <c r="F11" i="19"/>
  <c r="J11" i="19" s="1"/>
  <c r="R10" i="19"/>
  <c r="P10" i="19"/>
  <c r="N10" i="19"/>
  <c r="H10" i="19"/>
  <c r="F10" i="19"/>
  <c r="J10" i="19" s="1"/>
  <c r="N9" i="19"/>
  <c r="R9" i="19" s="1"/>
  <c r="J9" i="19"/>
  <c r="H9" i="19"/>
  <c r="F9" i="19"/>
  <c r="R8" i="19"/>
  <c r="P8" i="19"/>
  <c r="N8" i="19"/>
  <c r="H8" i="19"/>
  <c r="F8" i="19"/>
  <c r="J8" i="19" s="1"/>
  <c r="N7" i="19"/>
  <c r="R7" i="19" s="1"/>
  <c r="F7" i="19"/>
  <c r="J7" i="19" s="1"/>
  <c r="R6" i="19"/>
  <c r="P6" i="19"/>
  <c r="N6" i="19"/>
  <c r="H6" i="19"/>
  <c r="F6" i="19"/>
  <c r="J6" i="19" s="1"/>
  <c r="N5" i="19"/>
  <c r="R5" i="19" s="1"/>
  <c r="J5" i="19"/>
  <c r="H5" i="19"/>
  <c r="F5" i="19"/>
  <c r="R4" i="19"/>
  <c r="R12" i="19" s="1"/>
  <c r="P4" i="19"/>
  <c r="N4" i="19"/>
  <c r="N12" i="19" s="1"/>
  <c r="H4" i="19"/>
  <c r="F4" i="19"/>
  <c r="J4" i="19" s="1"/>
  <c r="J12" i="19" s="1"/>
  <c r="AD27" i="18"/>
  <c r="D27" i="18"/>
  <c r="T26" i="18"/>
  <c r="J26" i="18"/>
  <c r="H26" i="18"/>
  <c r="F26" i="18"/>
  <c r="X25" i="18"/>
  <c r="V25" i="18"/>
  <c r="M25" i="18"/>
  <c r="Q25" i="18" s="1"/>
  <c r="J25" i="18"/>
  <c r="H25" i="18"/>
  <c r="F25" i="18"/>
  <c r="X24" i="18"/>
  <c r="V24" i="18"/>
  <c r="M24" i="18"/>
  <c r="Q24" i="18" s="1"/>
  <c r="J24" i="18"/>
  <c r="H24" i="18"/>
  <c r="F24" i="18"/>
  <c r="X23" i="18"/>
  <c r="V23" i="18"/>
  <c r="M23" i="18"/>
  <c r="Q23" i="18" s="1"/>
  <c r="J23" i="18"/>
  <c r="H23" i="18"/>
  <c r="F23" i="18"/>
  <c r="X22" i="18"/>
  <c r="V22" i="18"/>
  <c r="M22" i="18"/>
  <c r="Q22" i="18" s="1"/>
  <c r="J22" i="18"/>
  <c r="F22" i="18"/>
  <c r="H22" i="18" s="1"/>
  <c r="X21" i="18"/>
  <c r="V21" i="18"/>
  <c r="M21" i="18"/>
  <c r="Q21" i="18" s="1"/>
  <c r="J21" i="18"/>
  <c r="F21" i="18"/>
  <c r="H21" i="18" s="1"/>
  <c r="X20" i="18"/>
  <c r="V20" i="18"/>
  <c r="M20" i="18"/>
  <c r="Q20" i="18" s="1"/>
  <c r="J20" i="18"/>
  <c r="F20" i="18"/>
  <c r="H20" i="18" s="1"/>
  <c r="X19" i="18"/>
  <c r="V19" i="18"/>
  <c r="M19" i="18"/>
  <c r="Q19" i="18" s="1"/>
  <c r="J19" i="18"/>
  <c r="F19" i="18"/>
  <c r="H19" i="18" s="1"/>
  <c r="AJ18" i="18"/>
  <c r="AH18" i="18"/>
  <c r="AF18" i="18"/>
  <c r="X18" i="18"/>
  <c r="V18" i="18"/>
  <c r="Q18" i="18"/>
  <c r="M18" i="18"/>
  <c r="O18" i="18" s="1"/>
  <c r="J18" i="18"/>
  <c r="H18" i="18"/>
  <c r="F18" i="18"/>
  <c r="AH17" i="18"/>
  <c r="AF17" i="18"/>
  <c r="AJ17" i="18" s="1"/>
  <c r="X17" i="18"/>
  <c r="V17" i="18"/>
  <c r="H17" i="18"/>
  <c r="F17" i="18"/>
  <c r="M15" i="18" s="1"/>
  <c r="AF16" i="18"/>
  <c r="AJ16" i="18" s="1"/>
  <c r="X16" i="18"/>
  <c r="V16" i="18"/>
  <c r="M16" i="18"/>
  <c r="O16" i="18" s="1"/>
  <c r="F16" i="18"/>
  <c r="J16" i="18" s="1"/>
  <c r="AJ15" i="18"/>
  <c r="AF15" i="18"/>
  <c r="AH15" i="18" s="1"/>
  <c r="X15" i="18"/>
  <c r="V15" i="18"/>
  <c r="J15" i="18"/>
  <c r="F15" i="18"/>
  <c r="H15" i="18" s="1"/>
  <c r="AJ14" i="18"/>
  <c r="AH14" i="18"/>
  <c r="AF14" i="18"/>
  <c r="X14" i="18"/>
  <c r="V14" i="18"/>
  <c r="J14" i="18"/>
  <c r="H14" i="18"/>
  <c r="F14" i="18"/>
  <c r="AH13" i="18"/>
  <c r="AF13" i="18"/>
  <c r="AJ13" i="18" s="1"/>
  <c r="X13" i="18"/>
  <c r="V13" i="18"/>
  <c r="Q13" i="18"/>
  <c r="O13" i="18"/>
  <c r="M13" i="18"/>
  <c r="H13" i="18"/>
  <c r="F13" i="18"/>
  <c r="J13" i="18" s="1"/>
  <c r="AF12" i="18"/>
  <c r="AJ12" i="18" s="1"/>
  <c r="X12" i="18"/>
  <c r="V12" i="18"/>
  <c r="O12" i="18"/>
  <c r="M12" i="18"/>
  <c r="Q12" i="18" s="1"/>
  <c r="F12" i="18"/>
  <c r="M11" i="18" s="1"/>
  <c r="AJ11" i="18"/>
  <c r="AF11" i="18"/>
  <c r="AH11" i="18" s="1"/>
  <c r="X11" i="18"/>
  <c r="V11" i="18"/>
  <c r="J11" i="18"/>
  <c r="F11" i="18"/>
  <c r="H11" i="18" s="1"/>
  <c r="AJ10" i="18"/>
  <c r="AH10" i="18"/>
  <c r="AF10" i="18"/>
  <c r="X10" i="18"/>
  <c r="V10" i="18"/>
  <c r="Q10" i="18"/>
  <c r="M10" i="18"/>
  <c r="O10" i="18" s="1"/>
  <c r="J10" i="18"/>
  <c r="H10" i="18"/>
  <c r="F10" i="18"/>
  <c r="AF9" i="18"/>
  <c r="AH9" i="18" s="1"/>
  <c r="F9" i="18"/>
  <c r="J9" i="18" s="1"/>
  <c r="AJ8" i="18"/>
  <c r="AF8" i="18"/>
  <c r="AH8" i="18" s="1"/>
  <c r="X8" i="18"/>
  <c r="V8" i="18"/>
  <c r="M8" i="18"/>
  <c r="Q8" i="18" s="1"/>
  <c r="J8" i="18"/>
  <c r="F8" i="18"/>
  <c r="H8" i="18" s="1"/>
  <c r="AJ7" i="18"/>
  <c r="AH7" i="18"/>
  <c r="AF7" i="18"/>
  <c r="X7" i="18"/>
  <c r="V7" i="18"/>
  <c r="Q7" i="18"/>
  <c r="M7" i="18"/>
  <c r="O7" i="18" s="1"/>
  <c r="J7" i="18"/>
  <c r="H7" i="18"/>
  <c r="F7" i="18"/>
  <c r="AF6" i="18"/>
  <c r="AH6" i="18" s="1"/>
  <c r="X6" i="18"/>
  <c r="V6" i="18"/>
  <c r="F6" i="18"/>
  <c r="M6" i="18" s="1"/>
  <c r="AF5" i="18"/>
  <c r="AJ5" i="18" s="1"/>
  <c r="X5" i="18"/>
  <c r="V5" i="18"/>
  <c r="F5" i="18"/>
  <c r="M5" i="18" s="1"/>
  <c r="AJ4" i="18"/>
  <c r="AF4" i="18"/>
  <c r="AH4" i="18" s="1"/>
  <c r="X4" i="18"/>
  <c r="X26" i="18" s="1"/>
  <c r="V4" i="18"/>
  <c r="V26" i="18" s="1"/>
  <c r="M4" i="18"/>
  <c r="Q4" i="18" s="1"/>
  <c r="Q26" i="18" s="1"/>
  <c r="J4" i="18"/>
  <c r="F4" i="18"/>
  <c r="F27" i="18" s="1"/>
  <c r="AK2" i="18"/>
  <c r="S2" i="19" s="1"/>
  <c r="O5" i="21" l="1"/>
  <c r="O13" i="21"/>
  <c r="N7" i="21"/>
  <c r="N8" i="21"/>
  <c r="N9" i="21"/>
  <c r="B25" i="21"/>
  <c r="B24" i="21" s="1"/>
  <c r="N11" i="21"/>
  <c r="N7" i="20"/>
  <c r="N10" i="20"/>
  <c r="N8" i="20"/>
  <c r="N9" i="20"/>
  <c r="N11" i="20"/>
  <c r="O5" i="18"/>
  <c r="Q5" i="18"/>
  <c r="Q15" i="18"/>
  <c r="O15" i="18"/>
  <c r="Q11" i="18"/>
  <c r="O11" i="18"/>
  <c r="O6" i="18"/>
  <c r="Q6" i="18"/>
  <c r="M26" i="18"/>
  <c r="O4" i="18"/>
  <c r="O26" i="18" s="1"/>
  <c r="AJ9" i="18"/>
  <c r="H12" i="18"/>
  <c r="AH12" i="18"/>
  <c r="M14" i="18"/>
  <c r="Q16" i="18"/>
  <c r="J17" i="18"/>
  <c r="O19" i="18"/>
  <c r="O20" i="18"/>
  <c r="O21" i="18"/>
  <c r="O22" i="18"/>
  <c r="O23" i="18"/>
  <c r="O24" i="18"/>
  <c r="O25" i="18"/>
  <c r="P5" i="19"/>
  <c r="P12" i="19" s="1"/>
  <c r="P9" i="19"/>
  <c r="H5" i="18"/>
  <c r="AH5" i="18"/>
  <c r="AH27" i="18" s="1"/>
  <c r="J5" i="18"/>
  <c r="J27" i="18" s="1"/>
  <c r="J12" i="18"/>
  <c r="M17" i="18"/>
  <c r="H7" i="19"/>
  <c r="H12" i="19" s="1"/>
  <c r="H11" i="19"/>
  <c r="S2" i="18"/>
  <c r="AF27" i="18"/>
  <c r="H6" i="18"/>
  <c r="J6" i="18"/>
  <c r="AJ6" i="18"/>
  <c r="AJ27" i="18" s="1"/>
  <c r="O8" i="18"/>
  <c r="H9" i="18"/>
  <c r="H16" i="18"/>
  <c r="AH16" i="18"/>
  <c r="P7" i="19"/>
  <c r="P11" i="19"/>
  <c r="H4" i="18"/>
  <c r="N13" i="20" l="1"/>
  <c r="Q17" i="18"/>
  <c r="O17" i="18"/>
  <c r="Q14" i="18"/>
  <c r="O14" i="18"/>
  <c r="H27" i="18"/>
  <c r="S9" i="16" l="1"/>
  <c r="P14" i="16" l="1"/>
  <c r="P28" i="16" l="1"/>
  <c r="F28" i="16"/>
  <c r="F4" i="17" l="1"/>
  <c r="S8" i="16" l="1"/>
  <c r="I22" i="16"/>
  <c r="I11" i="16"/>
  <c r="I5" i="16"/>
  <c r="D28" i="16"/>
  <c r="F27" i="16"/>
  <c r="H27" i="16" s="1"/>
  <c r="F4" i="16"/>
  <c r="I27" i="16" l="1"/>
  <c r="F24" i="16"/>
  <c r="F11" i="16"/>
  <c r="F9" i="17" l="1"/>
  <c r="L4" i="17"/>
  <c r="P7" i="16"/>
  <c r="P6" i="16"/>
  <c r="F19" i="16"/>
  <c r="P13" i="16" l="1"/>
  <c r="N28" i="16"/>
  <c r="F10" i="16"/>
  <c r="F12" i="16"/>
  <c r="F21" i="16" l="1"/>
  <c r="F5" i="16"/>
  <c r="H11" i="17" l="1"/>
  <c r="D11" i="17"/>
  <c r="P11" i="17"/>
  <c r="L5" i="17"/>
  <c r="F23" i="16" l="1"/>
  <c r="R7" i="17" l="1"/>
  <c r="F10" i="17"/>
  <c r="R9" i="17" l="1"/>
  <c r="F18" i="16" l="1"/>
  <c r="R10" i="17" l="1"/>
  <c r="J7" i="17"/>
  <c r="F25" i="16"/>
  <c r="J10" i="17" l="1"/>
  <c r="P5" i="16"/>
  <c r="J9" i="17" l="1"/>
  <c r="J4" i="17" l="1"/>
  <c r="N4" i="17" s="1"/>
  <c r="F5" i="17" l="1"/>
  <c r="F7" i="17"/>
  <c r="R4" i="17"/>
  <c r="P11" i="16" l="1"/>
  <c r="R5" i="17"/>
  <c r="R6" i="17"/>
  <c r="R8" i="17"/>
  <c r="N10" i="17"/>
  <c r="J8" i="17"/>
  <c r="J6" i="17"/>
  <c r="J5" i="17"/>
  <c r="N5" i="17" s="1"/>
  <c r="F6" i="17"/>
  <c r="F8" i="17"/>
  <c r="P8" i="16"/>
  <c r="P9" i="16"/>
  <c r="P10" i="16"/>
  <c r="P12" i="16"/>
  <c r="P15" i="16"/>
  <c r="P16" i="16"/>
  <c r="P17" i="16"/>
  <c r="P18" i="16"/>
  <c r="P4" i="16"/>
  <c r="F26" i="16"/>
  <c r="F22" i="16"/>
  <c r="F20" i="16"/>
  <c r="F17" i="16"/>
  <c r="F16" i="16"/>
  <c r="F15" i="16"/>
  <c r="F14" i="16"/>
  <c r="F13" i="16"/>
  <c r="F9" i="16"/>
  <c r="F8" i="16"/>
  <c r="F7" i="16"/>
  <c r="F6" i="16"/>
  <c r="L9" i="17"/>
  <c r="L6" i="17"/>
  <c r="L7" i="17"/>
  <c r="L8" i="17"/>
  <c r="L10" i="17"/>
  <c r="S11" i="16" l="1"/>
  <c r="N6" i="17"/>
  <c r="N8" i="17"/>
  <c r="R11" i="17"/>
  <c r="N9" i="17"/>
  <c r="L11" i="17"/>
  <c r="J11" i="17"/>
  <c r="F11" i="17"/>
  <c r="N7" i="17"/>
  <c r="I4" i="16" l="1"/>
  <c r="H11" i="16"/>
  <c r="I14" i="16"/>
  <c r="I7" i="16"/>
  <c r="I10" i="16"/>
  <c r="S6" i="16"/>
  <c r="I13" i="16"/>
  <c r="I12" i="16"/>
  <c r="H12" i="16"/>
  <c r="H10" i="16"/>
  <c r="I15" i="16"/>
  <c r="S7" i="16"/>
  <c r="S10" i="16"/>
  <c r="I20" i="16"/>
  <c r="I9" i="16"/>
  <c r="I26" i="16"/>
  <c r="I16" i="16"/>
  <c r="I19" i="16"/>
  <c r="I8" i="16"/>
  <c r="S4" i="16"/>
  <c r="S13" i="16"/>
  <c r="S16" i="16"/>
  <c r="S15" i="16"/>
  <c r="N11" i="17"/>
  <c r="I17" i="16"/>
  <c r="S14" i="16"/>
  <c r="S17" i="16"/>
  <c r="R10" i="16"/>
  <c r="R9" i="16"/>
  <c r="R8" i="16"/>
  <c r="R12" i="16"/>
  <c r="R11" i="16"/>
  <c r="S5" i="16"/>
  <c r="R15" i="16"/>
  <c r="R7" i="16"/>
  <c r="R16" i="16"/>
  <c r="S12" i="16"/>
  <c r="R17" i="16"/>
  <c r="R5" i="16"/>
  <c r="R18" i="16"/>
  <c r="I18" i="16"/>
  <c r="R4" i="16"/>
  <c r="R6" i="16"/>
  <c r="R14" i="16"/>
  <c r="R13" i="16"/>
  <c r="S18" i="16"/>
  <c r="I24" i="16"/>
  <c r="H17" i="16"/>
  <c r="H15" i="16"/>
  <c r="I25" i="16"/>
  <c r="I21" i="16"/>
  <c r="I6" i="16"/>
  <c r="H24" i="16"/>
  <c r="H20" i="16"/>
  <c r="H16" i="16"/>
  <c r="H7" i="16"/>
  <c r="H13" i="16"/>
  <c r="H6" i="16"/>
  <c r="H23" i="16"/>
  <c r="H19" i="16"/>
  <c r="H4" i="16"/>
  <c r="I23" i="16"/>
  <c r="H26" i="16"/>
  <c r="H22" i="16"/>
  <c r="H18" i="16"/>
  <c r="H14" i="16"/>
  <c r="H9" i="16"/>
  <c r="H5" i="16"/>
  <c r="H8" i="16"/>
  <c r="H25" i="16"/>
  <c r="H21" i="16"/>
  <c r="R28" i="16" l="1"/>
  <c r="S28" i="16"/>
  <c r="I28" i="16"/>
  <c r="H28" i="16"/>
</calcChain>
</file>

<file path=xl/sharedStrings.xml><?xml version="1.0" encoding="utf-8"?>
<sst xmlns="http://schemas.openxmlformats.org/spreadsheetml/2006/main" count="1329" uniqueCount="372">
  <si>
    <t>歳    入    科    目</t>
  </si>
  <si>
    <t>歳    出    科    目</t>
  </si>
  <si>
    <t>市税</t>
  </si>
  <si>
    <t>千円</t>
  </si>
  <si>
    <t>議会費</t>
  </si>
  <si>
    <t>地方譲与税</t>
  </si>
  <si>
    <t>総務費</t>
  </si>
  <si>
    <t>利子割交付金</t>
  </si>
  <si>
    <t>民生費</t>
  </si>
  <si>
    <t>地方消費税交付金</t>
  </si>
  <si>
    <t>衛生費</t>
  </si>
  <si>
    <t>ゴルフ場利用税交付金</t>
  </si>
  <si>
    <t>労働費</t>
  </si>
  <si>
    <t>農林水産業費</t>
  </si>
  <si>
    <t>商工費</t>
  </si>
  <si>
    <t>国有提供施設等所在市町村助成交付金</t>
  </si>
  <si>
    <t>観光費</t>
  </si>
  <si>
    <t>地方交付税</t>
  </si>
  <si>
    <t>土木費</t>
  </si>
  <si>
    <t>交通安全対策特別交付金</t>
  </si>
  <si>
    <t>消防費</t>
  </si>
  <si>
    <t>分担金及び負担金</t>
  </si>
  <si>
    <t>教育費</t>
  </si>
  <si>
    <t>使用料及び手数料</t>
  </si>
  <si>
    <t>災害復旧費</t>
  </si>
  <si>
    <t>国庫支出金</t>
  </si>
  <si>
    <t>公債費</t>
  </si>
  <si>
    <t>県支出金</t>
  </si>
  <si>
    <t>諸支出金</t>
  </si>
  <si>
    <t>財産収入</t>
  </si>
  <si>
    <t>予備費</t>
  </si>
  <si>
    <t>寄附金</t>
  </si>
  <si>
    <t>繰入金</t>
  </si>
  <si>
    <t>繰越金</t>
  </si>
  <si>
    <t>諸収入</t>
  </si>
  <si>
    <t>市債</t>
  </si>
  <si>
    <t>合                計</t>
  </si>
  <si>
    <t>国民健康保険事業</t>
  </si>
  <si>
    <t>競輪事業</t>
  </si>
  <si>
    <t>公共用地先行取得事業</t>
  </si>
  <si>
    <t>地方卸売市場事業</t>
  </si>
  <si>
    <t>老人保健</t>
  </si>
  <si>
    <t>合            計</t>
  </si>
  <si>
    <t>収入済額</t>
    <phoneticPr fontId="10"/>
  </si>
  <si>
    <t>構成比</t>
    <rPh sb="0" eb="3">
      <t>コウセイヒ</t>
    </rPh>
    <phoneticPr fontId="10"/>
  </si>
  <si>
    <t>歳入決算額</t>
    <rPh sb="0" eb="2">
      <t>サイニュウ</t>
    </rPh>
    <rPh sb="2" eb="5">
      <t>ケッサンガク</t>
    </rPh>
    <phoneticPr fontId="8"/>
  </si>
  <si>
    <t>歳出決算額</t>
    <rPh sb="0" eb="2">
      <t>サイシュツ</t>
    </rPh>
    <rPh sb="2" eb="5">
      <t>ケッサンガク</t>
    </rPh>
    <phoneticPr fontId="8"/>
  </si>
  <si>
    <t>差  引  額</t>
    <rPh sb="0" eb="4">
      <t>サシヒキ</t>
    </rPh>
    <rPh sb="6" eb="7">
      <t>ガク</t>
    </rPh>
    <phoneticPr fontId="8"/>
  </si>
  <si>
    <t>一般会計繰入金</t>
    <rPh sb="0" eb="4">
      <t>イッパンカイケイ</t>
    </rPh>
    <rPh sb="4" eb="7">
      <t>クリイレキン</t>
    </rPh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</si>
  <si>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13"/>
  </si>
  <si>
    <t>支出済額</t>
    <phoneticPr fontId="10"/>
  </si>
  <si>
    <t>介護保険事業</t>
    <rPh sb="0" eb="4">
      <t>カイゴホケン</t>
    </rPh>
    <rPh sb="4" eb="6">
      <t>ジギョウ</t>
    </rPh>
    <phoneticPr fontId="8"/>
  </si>
  <si>
    <t>会    計    別</t>
    <phoneticPr fontId="8"/>
  </si>
  <si>
    <t>収入済額</t>
    <rPh sb="0" eb="2">
      <t>シュウニュウ</t>
    </rPh>
    <rPh sb="2" eb="3">
      <t>ズ</t>
    </rPh>
    <rPh sb="3" eb="4">
      <t>ガク</t>
    </rPh>
    <phoneticPr fontId="10"/>
  </si>
  <si>
    <t>円</t>
    <rPh sb="0" eb="1">
      <t>エン</t>
    </rPh>
    <phoneticPr fontId="10"/>
  </si>
  <si>
    <t>支出済額</t>
    <rPh sb="0" eb="2">
      <t>シシュツ</t>
    </rPh>
    <rPh sb="2" eb="3">
      <t>スミ</t>
    </rPh>
    <rPh sb="3" eb="4">
      <t>ガク</t>
    </rPh>
    <phoneticPr fontId="10"/>
  </si>
  <si>
    <t>歳出決算額</t>
    <rPh sb="0" eb="2">
      <t>サイシュツ</t>
    </rPh>
    <rPh sb="2" eb="4">
      <t>ケッサン</t>
    </rPh>
    <rPh sb="4" eb="5">
      <t>ガク</t>
    </rPh>
    <phoneticPr fontId="8"/>
  </si>
  <si>
    <t>歳入決算額</t>
    <rPh sb="0" eb="2">
      <t>サイニュウ</t>
    </rPh>
    <rPh sb="2" eb="4">
      <t>ケッサン</t>
    </rPh>
    <rPh sb="4" eb="5">
      <t>ガク</t>
    </rPh>
    <phoneticPr fontId="8"/>
  </si>
  <si>
    <t>円</t>
    <rPh sb="0" eb="1">
      <t>エン</t>
    </rPh>
    <phoneticPr fontId="8"/>
  </si>
  <si>
    <t>円</t>
    <rPh sb="0" eb="1">
      <t>エン</t>
    </rPh>
    <phoneticPr fontId="8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</si>
  <si>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</si>
  <si>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</si>
  <si>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構成比</t>
    <rPh sb="0" eb="3">
      <t>コウセイヒ</t>
    </rPh>
    <phoneticPr fontId="10"/>
  </si>
  <si>
    <t>後期高齢者医療</t>
    <rPh sb="0" eb="2">
      <t>コウキ</t>
    </rPh>
    <rPh sb="2" eb="5">
      <t>コウレイシャ</t>
    </rPh>
    <rPh sb="5" eb="7">
      <t>イリョウ</t>
    </rPh>
    <phoneticPr fontId="8"/>
  </si>
  <si>
    <t>円</t>
    <rPh sb="0" eb="1">
      <t>エン</t>
    </rPh>
    <phoneticPr fontId="8"/>
  </si>
  <si>
    <t>千円</t>
    <rPh sb="0" eb="2">
      <t>センエン</t>
    </rPh>
    <phoneticPr fontId="8"/>
  </si>
  <si>
    <t>円</t>
    <rPh sb="0" eb="1">
      <t>エン</t>
    </rPh>
    <phoneticPr fontId="10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</si>
  <si>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0"/>
  </si>
  <si>
    <t>千円</t>
    <phoneticPr fontId="10"/>
  </si>
  <si>
    <t>法人事業税交付金</t>
    <rPh sb="0" eb="2">
      <t>ホウジン</t>
    </rPh>
    <rPh sb="2" eb="5">
      <t>ジギョウゼイ</t>
    </rPh>
    <rPh sb="5" eb="8">
      <t>コウフキン</t>
    </rPh>
    <phoneticPr fontId="10"/>
  </si>
  <si>
    <t>令和４年度  一般会計決算状況</t>
    <rPh sb="0" eb="2">
      <t>レイワ</t>
    </rPh>
    <rPh sb="3" eb="5">
      <t>ネンド</t>
    </rPh>
    <rPh sb="7" eb="11">
      <t>イッパンカイケイ</t>
    </rPh>
    <rPh sb="11" eb="13">
      <t>ケッサン</t>
    </rPh>
    <phoneticPr fontId="10"/>
  </si>
  <si>
    <t>令和４年度  特別会計決算状況</t>
    <rPh sb="0" eb="2">
      <t>レイワ</t>
    </rPh>
    <rPh sb="3" eb="5">
      <t>ネンド</t>
    </rPh>
    <rPh sb="7" eb="11">
      <t>トクベツカイケイ</t>
    </rPh>
    <rPh sb="11" eb="13">
      <t>ケッサン</t>
    </rPh>
    <phoneticPr fontId="8"/>
  </si>
  <si>
    <t>自動車取得税交付金</t>
    <rPh sb="0" eb="3">
      <t>ジドウシャ</t>
    </rPh>
    <rPh sb="3" eb="6">
      <t>シュトクゼイ</t>
    </rPh>
    <rPh sb="6" eb="9">
      <t>コウフキン</t>
    </rPh>
    <phoneticPr fontId="10"/>
  </si>
  <si>
    <t>円</t>
    <rPh sb="0" eb="1">
      <t>エン</t>
    </rPh>
    <phoneticPr fontId="10"/>
  </si>
  <si>
    <t>令和５年度  上半期一般会計歳入歳出予算執行状況</t>
    <rPh sb="0" eb="2">
      <t>レイワ</t>
    </rPh>
    <rPh sb="3" eb="5">
      <t>ネンド</t>
    </rPh>
    <rPh sb="7" eb="8">
      <t>ウエ</t>
    </rPh>
    <phoneticPr fontId="10"/>
  </si>
  <si>
    <t>（令和5年9月30日現在）</t>
    <rPh sb="1" eb="3">
      <t>レイワ</t>
    </rPh>
    <phoneticPr fontId="10"/>
  </si>
  <si>
    <t>（平成13年9月30日現在）</t>
  </si>
  <si>
    <t>上半期収入済額</t>
    <rPh sb="0" eb="1">
      <t>ウエ</t>
    </rPh>
    <phoneticPr fontId="10"/>
  </si>
  <si>
    <t>住民１人当たり</t>
  </si>
  <si>
    <t>１世帯当たり</t>
  </si>
  <si>
    <t>下半期収入済額</t>
  </si>
  <si>
    <t>上半期＋下半期収入済額</t>
  </si>
  <si>
    <t>上半期支出済額</t>
    <rPh sb="0" eb="1">
      <t>ウエ</t>
    </rPh>
    <phoneticPr fontId="10"/>
  </si>
  <si>
    <t>円</t>
  </si>
  <si>
    <t>円</t>
    <rPh sb="0" eb="1">
      <t>エン</t>
    </rPh>
    <phoneticPr fontId="20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</si>
  <si>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0"/>
  </si>
  <si>
    <t>地方特例交付金</t>
  </si>
  <si>
    <t>令和5年9月30日現在住民基本台帳  人  口</t>
    <rPh sb="0" eb="2">
      <t>レイワ</t>
    </rPh>
    <phoneticPr fontId="10"/>
  </si>
  <si>
    <t>世帯数</t>
  </si>
  <si>
    <t>令和５年度  上半期特別会計歳入歳出予算執行状況</t>
    <rPh sb="0" eb="2">
      <t>レイワ</t>
    </rPh>
    <rPh sb="7" eb="8">
      <t>ウエ</t>
    </rPh>
    <phoneticPr fontId="8"/>
  </si>
  <si>
    <t>会    計    別</t>
  </si>
  <si>
    <t>上半期収入済額</t>
    <rPh sb="0" eb="1">
      <t>ウエ</t>
    </rPh>
    <phoneticPr fontId="8"/>
  </si>
  <si>
    <t>上半期支出済額</t>
    <rPh sb="0" eb="1">
      <t>ウエ</t>
    </rPh>
    <phoneticPr fontId="8"/>
  </si>
  <si>
    <t>公共下水道事業</t>
  </si>
  <si>
    <t>介護保険事業</t>
  </si>
  <si>
    <t>令和４年度決算における入湯税の使途状況</t>
    <rPh sb="0" eb="2">
      <t>レイワ</t>
    </rPh>
    <rPh sb="3" eb="5">
      <t>ネンド</t>
    </rPh>
    <rPh sb="4" eb="5">
      <t>ド</t>
    </rPh>
    <rPh sb="5" eb="7">
      <t>ケッサン</t>
    </rPh>
    <rPh sb="11" eb="13">
      <t>ニュウトウ</t>
    </rPh>
    <rPh sb="13" eb="14">
      <t>ゼイ</t>
    </rPh>
    <rPh sb="15" eb="17">
      <t>シト</t>
    </rPh>
    <rPh sb="17" eb="19">
      <t>ジョウキョウ</t>
    </rPh>
    <phoneticPr fontId="24"/>
  </si>
  <si>
    <t>■ 入湯税充当対象事業費</t>
    <rPh sb="2" eb="4">
      <t>ニュウトウ</t>
    </rPh>
    <rPh sb="4" eb="5">
      <t>ゼイ</t>
    </rPh>
    <rPh sb="5" eb="7">
      <t>ジュウトウ</t>
    </rPh>
    <rPh sb="7" eb="9">
      <t>タイショウ</t>
    </rPh>
    <rPh sb="9" eb="11">
      <t>ジギョウ</t>
    </rPh>
    <rPh sb="11" eb="12">
      <t>ヒ</t>
    </rPh>
    <phoneticPr fontId="24"/>
  </si>
  <si>
    <t>［ 単位：千円 ］</t>
    <rPh sb="2" eb="4">
      <t>タンイ</t>
    </rPh>
    <rPh sb="5" eb="7">
      <t>センエン</t>
    </rPh>
    <phoneticPr fontId="24"/>
  </si>
  <si>
    <t>事業区分</t>
    <rPh sb="0" eb="2">
      <t>ジギョウ</t>
    </rPh>
    <rPh sb="2" eb="4">
      <t>クブン</t>
    </rPh>
    <phoneticPr fontId="24"/>
  </si>
  <si>
    <t>決算額</t>
    <rPh sb="0" eb="2">
      <t>ケッサン</t>
    </rPh>
    <rPh sb="2" eb="3">
      <t>ガク</t>
    </rPh>
    <phoneticPr fontId="24"/>
  </si>
  <si>
    <t>環境衛生施設の整備</t>
    <rPh sb="0" eb="2">
      <t>カンキョウ</t>
    </rPh>
    <rPh sb="2" eb="4">
      <t>エイセイ</t>
    </rPh>
    <rPh sb="4" eb="6">
      <t>シセツ</t>
    </rPh>
    <rPh sb="7" eb="9">
      <t>セイビ</t>
    </rPh>
    <phoneticPr fontId="24"/>
  </si>
  <si>
    <t>鉱泉源の保護管理施設</t>
    <rPh sb="0" eb="2">
      <t>コウセン</t>
    </rPh>
    <rPh sb="2" eb="3">
      <t>ゲン</t>
    </rPh>
    <rPh sb="4" eb="6">
      <t>ホゴ</t>
    </rPh>
    <rPh sb="6" eb="8">
      <t>カンリ</t>
    </rPh>
    <rPh sb="8" eb="10">
      <t>シセツ</t>
    </rPh>
    <phoneticPr fontId="24"/>
  </si>
  <si>
    <t>消防施設等の整備</t>
    <rPh sb="0" eb="2">
      <t>ショウボウ</t>
    </rPh>
    <rPh sb="2" eb="4">
      <t>シセツ</t>
    </rPh>
    <rPh sb="4" eb="5">
      <t>トウ</t>
    </rPh>
    <rPh sb="6" eb="8">
      <t>セイビ</t>
    </rPh>
    <phoneticPr fontId="24"/>
  </si>
  <si>
    <t>観光施設の整備</t>
    <rPh sb="0" eb="2">
      <t>カンコウ</t>
    </rPh>
    <rPh sb="2" eb="4">
      <t>シセツ</t>
    </rPh>
    <rPh sb="5" eb="7">
      <t>セイビ</t>
    </rPh>
    <phoneticPr fontId="24"/>
  </si>
  <si>
    <t>観光振興</t>
    <rPh sb="0" eb="2">
      <t>カンコウ</t>
    </rPh>
    <rPh sb="2" eb="4">
      <t>シンコウ</t>
    </rPh>
    <phoneticPr fontId="24"/>
  </si>
  <si>
    <t>基金積立金</t>
    <rPh sb="0" eb="2">
      <t>キキン</t>
    </rPh>
    <rPh sb="2" eb="4">
      <t>ツミタテ</t>
    </rPh>
    <rPh sb="4" eb="5">
      <t>キン</t>
    </rPh>
    <phoneticPr fontId="24"/>
  </si>
  <si>
    <t>合計</t>
    <rPh sb="0" eb="2">
      <t>ゴウケイ</t>
    </rPh>
    <phoneticPr fontId="24"/>
  </si>
  <si>
    <t>■ 上記事業費の財源内訳</t>
    <rPh sb="2" eb="4">
      <t>ジョウキ</t>
    </rPh>
    <rPh sb="4" eb="6">
      <t>ジギョウ</t>
    </rPh>
    <rPh sb="6" eb="7">
      <t>ヒ</t>
    </rPh>
    <rPh sb="8" eb="10">
      <t>ザイゲン</t>
    </rPh>
    <rPh sb="10" eb="12">
      <t>ウチワケ</t>
    </rPh>
    <phoneticPr fontId="24"/>
  </si>
  <si>
    <t>財源内訳</t>
    <rPh sb="0" eb="2">
      <t>ザイゲン</t>
    </rPh>
    <rPh sb="2" eb="4">
      <t>ウチワケ</t>
    </rPh>
    <phoneticPr fontId="24"/>
  </si>
  <si>
    <t>国県支出金</t>
    <rPh sb="0" eb="1">
      <t>クニ</t>
    </rPh>
    <rPh sb="1" eb="2">
      <t>ケン</t>
    </rPh>
    <rPh sb="2" eb="5">
      <t>シシュツキン</t>
    </rPh>
    <phoneticPr fontId="24"/>
  </si>
  <si>
    <t>地方債</t>
    <rPh sb="0" eb="3">
      <t>チホウサイ</t>
    </rPh>
    <phoneticPr fontId="24"/>
  </si>
  <si>
    <t>その他特定財源</t>
    <rPh sb="2" eb="3">
      <t>タ</t>
    </rPh>
    <rPh sb="3" eb="5">
      <t>トクテイ</t>
    </rPh>
    <rPh sb="5" eb="7">
      <t>ザイゲン</t>
    </rPh>
    <phoneticPr fontId="24"/>
  </si>
  <si>
    <t>入湯税</t>
    <rPh sb="0" eb="2">
      <t>ニュウトウ</t>
    </rPh>
    <rPh sb="2" eb="3">
      <t>ゼイ</t>
    </rPh>
    <phoneticPr fontId="24"/>
  </si>
  <si>
    <t>一般財源等</t>
    <rPh sb="0" eb="2">
      <t>イッパン</t>
    </rPh>
    <rPh sb="2" eb="5">
      <t>ザイゲントウ</t>
    </rPh>
    <phoneticPr fontId="24"/>
  </si>
  <si>
    <t>令和４年度決算における都市計画税の使途状況</t>
    <rPh sb="0" eb="2">
      <t>レイワ</t>
    </rPh>
    <rPh sb="3" eb="5">
      <t>ネンド</t>
    </rPh>
    <rPh sb="5" eb="7">
      <t>ケッサン</t>
    </rPh>
    <rPh sb="11" eb="13">
      <t>トシ</t>
    </rPh>
    <rPh sb="13" eb="15">
      <t>ケイカク</t>
    </rPh>
    <rPh sb="15" eb="16">
      <t>ゼイ</t>
    </rPh>
    <rPh sb="17" eb="19">
      <t>シト</t>
    </rPh>
    <rPh sb="19" eb="21">
      <t>ジョウキョウ</t>
    </rPh>
    <phoneticPr fontId="24"/>
  </si>
  <si>
    <t>■ 都市計画税充当対象事業費</t>
    <rPh sb="2" eb="4">
      <t>トシ</t>
    </rPh>
    <rPh sb="4" eb="6">
      <t>ケイカク</t>
    </rPh>
    <rPh sb="6" eb="7">
      <t>ゼイ</t>
    </rPh>
    <rPh sb="7" eb="9">
      <t>ジュウトウ</t>
    </rPh>
    <rPh sb="9" eb="11">
      <t>タイショウ</t>
    </rPh>
    <rPh sb="11" eb="13">
      <t>ジギョウ</t>
    </rPh>
    <rPh sb="13" eb="14">
      <t>ヒ</t>
    </rPh>
    <phoneticPr fontId="24"/>
  </si>
  <si>
    <t>街路事業</t>
    <rPh sb="0" eb="2">
      <t>ガイロ</t>
    </rPh>
    <rPh sb="2" eb="4">
      <t>ジギョウ</t>
    </rPh>
    <phoneticPr fontId="24"/>
  </si>
  <si>
    <t>公園事業</t>
    <rPh sb="0" eb="2">
      <t>コウエン</t>
    </rPh>
    <rPh sb="2" eb="4">
      <t>ジギョウ</t>
    </rPh>
    <phoneticPr fontId="24"/>
  </si>
  <si>
    <t>下水道事業</t>
    <rPh sb="0" eb="3">
      <t>ゲスイドウ</t>
    </rPh>
    <rPh sb="3" eb="5">
      <t>ジギョウ</t>
    </rPh>
    <phoneticPr fontId="24"/>
  </si>
  <si>
    <t>その他</t>
    <rPh sb="2" eb="3">
      <t>タ</t>
    </rPh>
    <phoneticPr fontId="24"/>
  </si>
  <si>
    <t>都市計画事業</t>
    <rPh sb="0" eb="2">
      <t>トシ</t>
    </rPh>
    <rPh sb="2" eb="4">
      <t>ケイカク</t>
    </rPh>
    <rPh sb="4" eb="6">
      <t>ジギョウ</t>
    </rPh>
    <phoneticPr fontId="24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</si>
  <si>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24"/>
  </si>
  <si>
    <t>地方債償還額</t>
    <rPh sb="0" eb="3">
      <t>チホウサイ</t>
    </rPh>
    <rPh sb="3" eb="5">
      <t>ショウカン</t>
    </rPh>
    <rPh sb="5" eb="6">
      <t>ガク</t>
    </rPh>
    <phoneticPr fontId="24"/>
  </si>
  <si>
    <t>※地方債償還額：都市計画事業に係るもの</t>
    <rPh sb="1" eb="4">
      <t>チホウサイ</t>
    </rPh>
    <rPh sb="4" eb="6">
      <t>ショウカン</t>
    </rPh>
    <rPh sb="6" eb="7">
      <t>ガク</t>
    </rPh>
    <rPh sb="8" eb="10">
      <t>トシ</t>
    </rPh>
    <rPh sb="10" eb="12">
      <t>ケイカク</t>
    </rPh>
    <rPh sb="12" eb="14">
      <t>ジギョウ</t>
    </rPh>
    <rPh sb="15" eb="16">
      <t>カカ</t>
    </rPh>
    <phoneticPr fontId="24"/>
  </si>
  <si>
    <t>都市計画税</t>
    <rPh sb="0" eb="2">
      <t>トシ</t>
    </rPh>
    <rPh sb="2" eb="4">
      <t>ケイカク</t>
    </rPh>
    <rPh sb="4" eb="5">
      <t>ゼイ</t>
    </rPh>
    <phoneticPr fontId="24"/>
  </si>
  <si>
    <t>財産・市債及び一時借入金の状況</t>
  </si>
  <si>
    <t>土地・建物の状況</t>
  </si>
  <si>
    <t>（令和5年9月30日現在）</t>
    <rPh sb="1" eb="3">
      <t>レイワ</t>
    </rPh>
    <phoneticPr fontId="32"/>
  </si>
  <si>
    <t>市債の状況</t>
  </si>
  <si>
    <t>（単位:千円）</t>
  </si>
  <si>
    <t>土      地</t>
  </si>
  <si>
    <t>建      物</t>
  </si>
  <si>
    <t>令和4年度末</t>
    <rPh sb="0" eb="2">
      <t>レイワ</t>
    </rPh>
    <phoneticPr fontId="32"/>
  </si>
  <si>
    <t>令和5年度中</t>
    <rPh sb="0" eb="2">
      <t>レイワ</t>
    </rPh>
    <rPh sb="3" eb="5">
      <t>ネンド</t>
    </rPh>
    <phoneticPr fontId="32"/>
  </si>
  <si>
    <t xml:space="preserve"> 9月30日</t>
    <phoneticPr fontId="32"/>
  </si>
  <si>
    <t>会            計</t>
  </si>
  <si>
    <t>面  積 (㎡)</t>
  </si>
  <si>
    <t>構成比</t>
  </si>
  <si>
    <t>借    入    先</t>
  </si>
  <si>
    <t>現 在 高</t>
  </si>
  <si>
    <t>借 入 額</t>
    <phoneticPr fontId="32"/>
  </si>
  <si>
    <t>償 還 額</t>
  </si>
  <si>
    <t xml:space="preserve"> 一  般  会  計</t>
    <phoneticPr fontId="24"/>
  </si>
  <si>
    <t xml:space="preserve"> 財務省（財政融資資金）</t>
    <rPh sb="5" eb="7">
      <t>ザイセイ</t>
    </rPh>
    <rPh sb="7" eb="9">
      <t>ユウシ</t>
    </rPh>
    <rPh sb="9" eb="11">
      <t>シキン</t>
    </rPh>
    <phoneticPr fontId="32"/>
  </si>
  <si>
    <t xml:space="preserve"> 特  別  会  計</t>
    <phoneticPr fontId="24"/>
  </si>
  <si>
    <t xml:space="preserve"> 旧簡易生命保険</t>
    <rPh sb="1" eb="2">
      <t>キュウ</t>
    </rPh>
    <rPh sb="2" eb="4">
      <t>カンイ</t>
    </rPh>
    <rPh sb="4" eb="6">
      <t>セイメイ</t>
    </rPh>
    <rPh sb="6" eb="8">
      <t>ホケン</t>
    </rPh>
    <phoneticPr fontId="32"/>
  </si>
  <si>
    <t>競輪事業</t>
    <phoneticPr fontId="32"/>
  </si>
  <si>
    <t xml:space="preserve"> 旧郵便貯金</t>
    <rPh sb="1" eb="2">
      <t>キュウ</t>
    </rPh>
    <rPh sb="2" eb="4">
      <t>ユウビン</t>
    </rPh>
    <rPh sb="4" eb="6">
      <t>チョキン</t>
    </rPh>
    <phoneticPr fontId="32"/>
  </si>
  <si>
    <t>公共用地先行取得事業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phoneticPr fontId="32"/>
  </si>
  <si>
    <t xml:space="preserve"> 地方公共団体金融機構資金</t>
    <rPh sb="3" eb="5">
      <t>コウキョウ</t>
    </rPh>
    <rPh sb="5" eb="7">
      <t>ダンタイ</t>
    </rPh>
    <rPh sb="7" eb="9">
      <t>キンユウ</t>
    </rPh>
    <rPh sb="9" eb="11">
      <t>キコウ</t>
    </rPh>
    <rPh sb="11" eb="13">
      <t>シキン</t>
    </rPh>
    <phoneticPr fontId="32"/>
  </si>
  <si>
    <t>地方卸売市場事業</t>
    <phoneticPr fontId="32"/>
  </si>
  <si>
    <t xml:space="preserve"> 市中銀行</t>
  </si>
  <si>
    <t>計</t>
  </si>
  <si>
    <t xml:space="preserve"> その他</t>
  </si>
  <si>
    <t>基金の状況</t>
  </si>
  <si>
    <t>基    金    名</t>
  </si>
  <si>
    <t>金    額 （円）</t>
  </si>
  <si>
    <t>財政調整基金</t>
  </si>
  <si>
    <t>減債基金</t>
  </si>
  <si>
    <t>現</t>
    <rPh sb="0" eb="1">
      <t>ゲン</t>
    </rPh>
    <phoneticPr fontId="24"/>
  </si>
  <si>
    <t>その他特定目的基金</t>
  </si>
  <si>
    <t>国民健康保険基金</t>
    <rPh sb="0" eb="2">
      <t>コクミン</t>
    </rPh>
    <rPh sb="2" eb="4">
      <t>ケンコウ</t>
    </rPh>
    <rPh sb="4" eb="6">
      <t>ホケン</t>
    </rPh>
    <rPh sb="6" eb="8">
      <t>キキン</t>
    </rPh>
    <phoneticPr fontId="24"/>
  </si>
  <si>
    <t>競輪事業基金</t>
  </si>
  <si>
    <t>金</t>
    <rPh sb="0" eb="1">
      <t>キン</t>
    </rPh>
    <phoneticPr fontId="24"/>
  </si>
  <si>
    <t>競輪施設整備基金</t>
    <rPh sb="0" eb="2">
      <t>ケイリン</t>
    </rPh>
    <rPh sb="2" eb="4">
      <t>シセツ</t>
    </rPh>
    <rPh sb="4" eb="6">
      <t>セイビ</t>
    </rPh>
    <rPh sb="6" eb="8">
      <t>キキン</t>
    </rPh>
    <phoneticPr fontId="24"/>
  </si>
  <si>
    <t>別府競輪場周辺環境改善基金</t>
    <rPh sb="0" eb="2">
      <t>ベップ</t>
    </rPh>
    <rPh sb="2" eb="4">
      <t>ケイリン</t>
    </rPh>
    <rPh sb="4" eb="5">
      <t>ジョウ</t>
    </rPh>
    <rPh sb="5" eb="7">
      <t>シュウヘン</t>
    </rPh>
    <rPh sb="7" eb="9">
      <t>カンキョウ</t>
    </rPh>
    <rPh sb="9" eb="11">
      <t>カイゼン</t>
    </rPh>
    <rPh sb="11" eb="13">
      <t>キキン</t>
    </rPh>
    <phoneticPr fontId="24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</si>
  <si>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24"/>
  </si>
  <si>
    <t>現    金    計</t>
  </si>
  <si>
    <t xml:space="preserve"> 有      価      証      券</t>
  </si>
  <si>
    <t xml:space="preserve"> 土                      地</t>
  </si>
  <si>
    <r>
      <t>一 般 会 計    土地・建物調</t>
    </r>
    <r>
      <rPr>
        <sz val="10"/>
        <color indexed="16"/>
        <rFont val="ｺﾞｼｯｸ"/>
        <family val="3"/>
        <charset val="128"/>
      </rPr>
      <t xml:space="preserve">    （令和5年9月30日現在）</t>
    </r>
    <rPh sb="22" eb="24">
      <t>レイワ</t>
    </rPh>
    <phoneticPr fontId="24"/>
  </si>
  <si>
    <t>土  地</t>
  </si>
  <si>
    <t>建  物</t>
  </si>
  <si>
    <t>区分</t>
  </si>
  <si>
    <t>面 積（㎡）</t>
  </si>
  <si>
    <t>増  減</t>
  </si>
  <si>
    <t>（R5.3.31）</t>
    <phoneticPr fontId="4"/>
  </si>
  <si>
    <t>（㎡）</t>
  </si>
  <si>
    <t>（R5.9.30）</t>
    <phoneticPr fontId="4"/>
  </si>
  <si>
    <t>（％）</t>
  </si>
  <si>
    <t>公</t>
  </si>
  <si>
    <t>本庁舎</t>
  </si>
  <si>
    <t>用</t>
  </si>
  <si>
    <t>消防施設</t>
  </si>
  <si>
    <t>財</t>
  </si>
  <si>
    <t>その他</t>
  </si>
  <si>
    <t>産</t>
  </si>
  <si>
    <t>小計</t>
  </si>
  <si>
    <t>学校</t>
  </si>
  <si>
    <t>共</t>
  </si>
  <si>
    <t>公営住宅</t>
  </si>
  <si>
    <t>公園</t>
  </si>
  <si>
    <t>山林</t>
  </si>
  <si>
    <t>建物</t>
  </si>
  <si>
    <t>原野</t>
  </si>
  <si>
    <t>普</t>
  </si>
  <si>
    <t>宅地</t>
  </si>
  <si>
    <t>通</t>
  </si>
  <si>
    <t>鉱泉地</t>
  </si>
  <si>
    <t>池沼</t>
  </si>
  <si>
    <t>墓地</t>
  </si>
  <si>
    <t>合          計</t>
  </si>
  <si>
    <r>
      <t>特 別 会 計    土地・建物調</t>
    </r>
    <r>
      <rPr>
        <sz val="10"/>
        <rFont val="ｺﾞｼｯｸ"/>
        <family val="3"/>
        <charset val="128"/>
      </rPr>
      <t xml:space="preserve">    </t>
    </r>
    <r>
      <rPr>
        <sz val="10"/>
        <color rgb="FFFF0000"/>
        <rFont val="ｺﾞｼｯｸ"/>
        <family val="3"/>
        <charset val="128"/>
      </rPr>
      <t>（令和5年9月30日現在）</t>
    </r>
    <rPh sb="22" eb="24">
      <t>レイワ</t>
    </rPh>
    <phoneticPr fontId="24"/>
  </si>
  <si>
    <t>会計名</t>
  </si>
  <si>
    <t>競輪事業</t>
    <phoneticPr fontId="4"/>
  </si>
  <si>
    <t>地方卸売市場事業</t>
    <phoneticPr fontId="4"/>
  </si>
  <si>
    <t>合計</t>
  </si>
  <si>
    <t>水道事業会計</t>
    <rPh sb="0" eb="6">
      <t>スイドウジギョウカイケイ</t>
    </rPh>
    <phoneticPr fontId="24"/>
  </si>
  <si>
    <t>１．事業の概況（令和5年度　前期分）</t>
    <rPh sb="2" eb="4">
      <t>ジギョウ</t>
    </rPh>
    <rPh sb="5" eb="7">
      <t>ガイキョウ</t>
    </rPh>
    <rPh sb="8" eb="10">
      <t>レイワ</t>
    </rPh>
    <rPh sb="11" eb="13">
      <t>ネンド</t>
    </rPh>
    <rPh sb="14" eb="17">
      <t>ゼンキブン</t>
    </rPh>
    <phoneticPr fontId="24"/>
  </si>
  <si>
    <t>　水道事業会計における、本年度前期の業務と経営状況につきましては、前年度前期と比較しまして、配水量は　１１０，００９㎥（１．４１％）の減、有収水量は　１９，１７０㎥(０．２９％）の増となりました。
　次に、収入面につきましては、前年度前期と比較しまして給水収益は　１２，６５９千円（１．０９％）の増、収入全体では　３１，９３６千円（２．６９％）の増となっております。
　一方、支出面につきましては、前年度前期と比較しまして　１，６９６千円（０．２６％）の増となりました。
　事業面では、施設拡張改良事業、配水管整備事業や朝見浄水場既存施設更新事業などを実施し、安定給水体制の確立を図りました。</t>
    <rPh sb="67" eb="68">
      <t>ゲン</t>
    </rPh>
    <rPh sb="90" eb="91">
      <t>ゾウ</t>
    </rPh>
    <rPh sb="148" eb="149">
      <t>ゾウ</t>
    </rPh>
    <rPh sb="173" eb="174">
      <t>ゾウ</t>
    </rPh>
    <rPh sb="227" eb="228">
      <t>ゾウ</t>
    </rPh>
    <phoneticPr fontId="24"/>
  </si>
  <si>
    <t>（１）業　務　量</t>
    <rPh sb="3" eb="4">
      <t>ギョウ</t>
    </rPh>
    <rPh sb="5" eb="6">
      <t>ツトム</t>
    </rPh>
    <rPh sb="7" eb="8">
      <t>リョウ</t>
    </rPh>
    <phoneticPr fontId="24"/>
  </si>
  <si>
    <t>区分</t>
    <rPh sb="0" eb="2">
      <t>クブン</t>
    </rPh>
    <phoneticPr fontId="24"/>
  </si>
  <si>
    <t>配水量</t>
    <rPh sb="0" eb="2">
      <t>ハイスイ</t>
    </rPh>
    <rPh sb="1" eb="2">
      <t>ネンパイ</t>
    </rPh>
    <rPh sb="2" eb="3">
      <t>リョウ</t>
    </rPh>
    <phoneticPr fontId="24"/>
  </si>
  <si>
    <t>有収水量</t>
    <rPh sb="0" eb="1">
      <t>ユウ</t>
    </rPh>
    <rPh sb="1" eb="2">
      <t>シュウ</t>
    </rPh>
    <rPh sb="2" eb="4">
      <t>スイリョウ</t>
    </rPh>
    <phoneticPr fontId="24"/>
  </si>
  <si>
    <t>一日平均</t>
    <rPh sb="0" eb="2">
      <t>イチニチ</t>
    </rPh>
    <rPh sb="2" eb="4">
      <t>ヘイキン</t>
    </rPh>
    <phoneticPr fontId="24"/>
  </si>
  <si>
    <t>令和5年度予定</t>
  </si>
  <si>
    <t>執行率</t>
    <rPh sb="0" eb="2">
      <t>シッコウ</t>
    </rPh>
    <rPh sb="2" eb="3">
      <t>リツ</t>
    </rPh>
    <phoneticPr fontId="24"/>
  </si>
  <si>
    <t>-</t>
    <phoneticPr fontId="24"/>
  </si>
  <si>
    <t>当年度前期実績　　　　　（R5.4.1～R5.9.30）</t>
  </si>
  <si>
    <t>前年度前期実績　　　　　　　　　　　　　（R4.4.1～R4.9.30）</t>
  </si>
  <si>
    <t>対前年度
前期比較</t>
    <rPh sb="0" eb="1">
      <t>タイ</t>
    </rPh>
    <rPh sb="1" eb="4">
      <t>ゼンネンド</t>
    </rPh>
    <rPh sb="5" eb="7">
      <t>ゼンキ</t>
    </rPh>
    <rPh sb="7" eb="9">
      <t>ヒカク</t>
    </rPh>
    <phoneticPr fontId="24"/>
  </si>
  <si>
    <t>増　減</t>
    <rPh sb="0" eb="1">
      <t>ゾウ</t>
    </rPh>
    <rPh sb="2" eb="3">
      <t>ゲン</t>
    </rPh>
    <phoneticPr fontId="24"/>
  </si>
  <si>
    <t>増減率</t>
    <rPh sb="0" eb="2">
      <t>ゾウゲン</t>
    </rPh>
    <rPh sb="2" eb="3">
      <t>リツ</t>
    </rPh>
    <phoneticPr fontId="24"/>
  </si>
  <si>
    <t>２．経理の状況（令和5年度　前期分）</t>
    <rPh sb="2" eb="4">
      <t>ケイリ</t>
    </rPh>
    <rPh sb="5" eb="7">
      <t>ジョウキョウ</t>
    </rPh>
    <rPh sb="8" eb="10">
      <t>レイワ</t>
    </rPh>
    <rPh sb="11" eb="13">
      <t>ネンド</t>
    </rPh>
    <rPh sb="14" eb="17">
      <t>ゼンキブン</t>
    </rPh>
    <phoneticPr fontId="24"/>
  </si>
  <si>
    <t>（１）収益的収支</t>
    <rPh sb="3" eb="6">
      <t>シュウエキテキ</t>
    </rPh>
    <rPh sb="6" eb="8">
      <t>シュウシ</t>
    </rPh>
    <phoneticPr fontId="24"/>
  </si>
  <si>
    <t>[　収　入　]</t>
    <rPh sb="2" eb="3">
      <t>オサム</t>
    </rPh>
    <rPh sb="4" eb="5">
      <t>イリ</t>
    </rPh>
    <phoneticPr fontId="24"/>
  </si>
  <si>
    <t>※消費税及び地方消費税含む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フク</t>
    </rPh>
    <phoneticPr fontId="24"/>
  </si>
  <si>
    <t>科目</t>
    <rPh sb="0" eb="2">
      <t>カモク</t>
    </rPh>
    <phoneticPr fontId="24"/>
  </si>
  <si>
    <t>予算額
（当初予算額）</t>
    <rPh sb="0" eb="2">
      <t>ヨサン</t>
    </rPh>
    <rPh sb="2" eb="3">
      <t>ガク</t>
    </rPh>
    <rPh sb="5" eb="7">
      <t>トウショ</t>
    </rPh>
    <rPh sb="7" eb="10">
      <t>ヨサンガク</t>
    </rPh>
    <phoneticPr fontId="24"/>
  </si>
  <si>
    <t>当年度
前期執行額
（4.1～9.30）</t>
  </si>
  <si>
    <t>前年度
前期執行額
（4.1～9.30）</t>
  </si>
  <si>
    <t>対前年度前期
比較</t>
    <rPh sb="0" eb="1">
      <t>タイ</t>
    </rPh>
    <rPh sb="1" eb="4">
      <t>ゼンネンド</t>
    </rPh>
    <rPh sb="4" eb="6">
      <t>ゼンキ</t>
    </rPh>
    <rPh sb="7" eb="9">
      <t>ヒカク</t>
    </rPh>
    <phoneticPr fontId="24"/>
  </si>
  <si>
    <t>給水収益</t>
    <rPh sb="0" eb="2">
      <t>キュウスイ</t>
    </rPh>
    <rPh sb="2" eb="4">
      <t>シュウエキ</t>
    </rPh>
    <phoneticPr fontId="24"/>
  </si>
  <si>
    <t>その他収益</t>
    <rPh sb="2" eb="3">
      <t>タ</t>
    </rPh>
    <rPh sb="3" eb="5">
      <t>シュウエキ</t>
    </rPh>
    <phoneticPr fontId="24"/>
  </si>
  <si>
    <t>[　支　出　]</t>
    <rPh sb="2" eb="3">
      <t>ササ</t>
    </rPh>
    <rPh sb="4" eb="5">
      <t>デ</t>
    </rPh>
    <phoneticPr fontId="24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</si>
  <si>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24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</si>
  <si>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24"/>
  </si>
  <si>
    <t>業務費</t>
    <rPh sb="0" eb="2">
      <t>ギョウム</t>
    </rPh>
    <rPh sb="2" eb="3">
      <t>ヒ</t>
    </rPh>
    <phoneticPr fontId="24"/>
  </si>
  <si>
    <t>総係費</t>
    <rPh sb="0" eb="1">
      <t>ソウ</t>
    </rPh>
    <rPh sb="1" eb="2">
      <t>カカリ</t>
    </rPh>
    <rPh sb="2" eb="3">
      <t>ヒ</t>
    </rPh>
    <phoneticPr fontId="24"/>
  </si>
  <si>
    <t>減価償却費等</t>
    <rPh sb="0" eb="2">
      <t>ゲンカ</t>
    </rPh>
    <rPh sb="2" eb="4">
      <t>ショウキャク</t>
    </rPh>
    <rPh sb="4" eb="5">
      <t>ヒ</t>
    </rPh>
    <rPh sb="5" eb="6">
      <t>トウ</t>
    </rPh>
    <phoneticPr fontId="24"/>
  </si>
  <si>
    <t>営業外費用</t>
    <rPh sb="0" eb="3">
      <t>エイギョウガイ</t>
    </rPh>
    <rPh sb="3" eb="5">
      <t>ヒヨウ</t>
    </rPh>
    <phoneticPr fontId="24"/>
  </si>
  <si>
    <t>特別損失</t>
    <rPh sb="0" eb="2">
      <t>トクベツ</t>
    </rPh>
    <rPh sb="2" eb="4">
      <t>ソンシツ</t>
    </rPh>
    <phoneticPr fontId="24"/>
  </si>
  <si>
    <t>その他費用</t>
    <rPh sb="2" eb="3">
      <t>タ</t>
    </rPh>
    <rPh sb="3" eb="5">
      <t>ヒヨウ</t>
    </rPh>
    <phoneticPr fontId="24"/>
  </si>
  <si>
    <t>（２）資本的収支</t>
    <rPh sb="3" eb="5">
      <t>シホン</t>
    </rPh>
    <rPh sb="5" eb="6">
      <t>テキ</t>
    </rPh>
    <rPh sb="6" eb="8">
      <t>シュウシ</t>
    </rPh>
    <phoneticPr fontId="24"/>
  </si>
  <si>
    <t>企業債</t>
    <rPh sb="0" eb="2">
      <t>キギョウ</t>
    </rPh>
    <rPh sb="2" eb="3">
      <t>サイ</t>
    </rPh>
    <phoneticPr fontId="24"/>
  </si>
  <si>
    <t>国県補助金</t>
    <rPh sb="0" eb="1">
      <t>クニ</t>
    </rPh>
    <rPh sb="1" eb="2">
      <t>ケン</t>
    </rPh>
    <rPh sb="2" eb="5">
      <t>ホジョキン</t>
    </rPh>
    <phoneticPr fontId="24"/>
  </si>
  <si>
    <t>工事負担金</t>
    <rPh sb="0" eb="2">
      <t>コウジ</t>
    </rPh>
    <rPh sb="2" eb="5">
      <t>フタンキン</t>
    </rPh>
    <phoneticPr fontId="24"/>
  </si>
  <si>
    <t>建設改良費</t>
    <rPh sb="0" eb="2">
      <t>ケンセツ</t>
    </rPh>
    <rPh sb="2" eb="4">
      <t>カイリョウ</t>
    </rPh>
    <rPh sb="4" eb="5">
      <t>ヒ</t>
    </rPh>
    <phoneticPr fontId="24"/>
  </si>
  <si>
    <t>企業債償還金</t>
    <rPh sb="0" eb="2">
      <t>キギョウ</t>
    </rPh>
    <rPh sb="2" eb="3">
      <t>サイ</t>
    </rPh>
    <rPh sb="3" eb="6">
      <t>ショウカンキン</t>
    </rPh>
    <phoneticPr fontId="24"/>
  </si>
  <si>
    <t>※予算繰越含む</t>
    <rPh sb="1" eb="3">
      <t>ヨサン</t>
    </rPh>
    <rPh sb="3" eb="5">
      <t>クリコシ</t>
    </rPh>
    <rPh sb="5" eb="6">
      <t>フク</t>
    </rPh>
    <phoneticPr fontId="24"/>
  </si>
  <si>
    <t>　資本的収入額が資本的支出額に不足する額　1,514,389 千円（予算繰越　180,425千円を含む。）は</t>
    <phoneticPr fontId="24"/>
  </si>
  <si>
    <t>過年度分損益勘定留保資金</t>
    <rPh sb="0" eb="3">
      <t>カネンド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4"/>
  </si>
  <si>
    <t>当年度分損益勘定留保資金</t>
    <rPh sb="0" eb="3">
      <t>トウネンド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</si>
  <si>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24"/>
  </si>
  <si>
    <t>- 千円</t>
  </si>
  <si>
    <t>減債積立金</t>
    <rPh sb="0" eb="1">
      <t>ゲン</t>
    </rPh>
    <rPh sb="1" eb="2">
      <t>サイ</t>
    </rPh>
    <rPh sb="2" eb="4">
      <t>ツミタテ</t>
    </rPh>
    <rPh sb="4" eb="5">
      <t>キン</t>
    </rPh>
    <phoneticPr fontId="24"/>
  </si>
  <si>
    <t>建設改良積立金</t>
    <rPh sb="0" eb="2">
      <t>ケンセツ</t>
    </rPh>
    <rPh sb="2" eb="4">
      <t>カイリョウ</t>
    </rPh>
    <rPh sb="4" eb="6">
      <t>ツミタテ</t>
    </rPh>
    <rPh sb="6" eb="7">
      <t>キン</t>
    </rPh>
    <phoneticPr fontId="24"/>
  </si>
  <si>
    <t>当年度消費税及び地方消費税資本的収支調整額</t>
    <rPh sb="0" eb="1">
      <t>トウ</t>
    </rPh>
    <rPh sb="1" eb="3">
      <t>ネンド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24"/>
  </si>
  <si>
    <t>計</t>
    <rPh sb="0" eb="1">
      <t>ケイ</t>
    </rPh>
    <phoneticPr fontId="24"/>
  </si>
  <si>
    <t>で補てんする予定であります。</t>
    <rPh sb="1" eb="2">
      <t>ホ</t>
    </rPh>
    <rPh sb="6" eb="8">
      <t>ヨテイ</t>
    </rPh>
    <phoneticPr fontId="24"/>
  </si>
  <si>
    <t>３．決算の状況（令和4年度分）</t>
    <rPh sb="2" eb="4">
      <t>ケッサン</t>
    </rPh>
    <rPh sb="5" eb="7">
      <t>ジョウキョウ</t>
    </rPh>
    <rPh sb="8" eb="10">
      <t>レイワ</t>
    </rPh>
    <rPh sb="11" eb="14">
      <t>ネンドブン</t>
    </rPh>
    <phoneticPr fontId="24"/>
  </si>
  <si>
    <t>（１）総収入及び総支出の状況</t>
    <rPh sb="3" eb="6">
      <t>ソウシュウニュウ</t>
    </rPh>
    <rPh sb="6" eb="7">
      <t>オヨ</t>
    </rPh>
    <rPh sb="8" eb="11">
      <t>ソウシシュツ</t>
    </rPh>
    <rPh sb="12" eb="14">
      <t>ジョウキョウ</t>
    </rPh>
    <phoneticPr fontId="24"/>
  </si>
  <si>
    <t>①収益的収入及び支出</t>
    <rPh sb="1" eb="4">
      <t>シュウエキテキ</t>
    </rPh>
    <rPh sb="4" eb="6">
      <t>シュウニュウ</t>
    </rPh>
    <rPh sb="6" eb="7">
      <t>オヨ</t>
    </rPh>
    <rPh sb="8" eb="10">
      <t>シシュツ</t>
    </rPh>
    <phoneticPr fontId="24"/>
  </si>
  <si>
    <t>収益的収入(A)</t>
    <rPh sb="0" eb="3">
      <t>シュウエキテキ</t>
    </rPh>
    <rPh sb="3" eb="5">
      <t>シュウニュウ</t>
    </rPh>
    <phoneticPr fontId="24"/>
  </si>
  <si>
    <t>収益的支出(B)</t>
    <rPh sb="0" eb="3">
      <t>シュウエキテキ</t>
    </rPh>
    <rPh sb="3" eb="5">
      <t>シシュツ</t>
    </rPh>
    <phoneticPr fontId="24"/>
  </si>
  <si>
    <t>消費税等調整額(C)</t>
    <rPh sb="0" eb="3">
      <t>ショウヒゼイ</t>
    </rPh>
    <rPh sb="3" eb="4">
      <t>トウ</t>
    </rPh>
    <rPh sb="4" eb="6">
      <t>チョウセイ</t>
    </rPh>
    <rPh sb="6" eb="7">
      <t>ガク</t>
    </rPh>
    <phoneticPr fontId="24"/>
  </si>
  <si>
    <t>当年度純利益(A)－(B)－(C)</t>
    <rPh sb="0" eb="1">
      <t>トウ</t>
    </rPh>
    <rPh sb="1" eb="3">
      <t>ネンド</t>
    </rPh>
    <rPh sb="3" eb="4">
      <t>ジュン</t>
    </rPh>
    <rPh sb="4" eb="6">
      <t>リエキ</t>
    </rPh>
    <phoneticPr fontId="24"/>
  </si>
  <si>
    <t>収入総額　　2,491,186 千円</t>
  </si>
  <si>
    <t>支出総額　　2,239,164 千円</t>
  </si>
  <si>
    <t>②資本的収入及び支出</t>
    <rPh sb="1" eb="3">
      <t>シホン</t>
    </rPh>
    <rPh sb="3" eb="4">
      <t>テキ</t>
    </rPh>
    <rPh sb="4" eb="6">
      <t>シュウニュウ</t>
    </rPh>
    <rPh sb="6" eb="7">
      <t>オヨ</t>
    </rPh>
    <rPh sb="8" eb="10">
      <t>シシュツ</t>
    </rPh>
    <phoneticPr fontId="24"/>
  </si>
  <si>
    <t>資本的収入(A)</t>
    <rPh sb="0" eb="2">
      <t>シホン</t>
    </rPh>
    <rPh sb="2" eb="3">
      <t>テキ</t>
    </rPh>
    <rPh sb="3" eb="5">
      <t>シュウニュウ</t>
    </rPh>
    <phoneticPr fontId="24"/>
  </si>
  <si>
    <t>資本的支出(B)</t>
    <rPh sb="0" eb="2">
      <t>シホン</t>
    </rPh>
    <rPh sb="2" eb="3">
      <t>テキ</t>
    </rPh>
    <rPh sb="3" eb="5">
      <t>シシュツ</t>
    </rPh>
    <phoneticPr fontId="24"/>
  </si>
  <si>
    <t>不足額(A)－(B)</t>
    <rPh sb="0" eb="2">
      <t>フソク</t>
    </rPh>
    <rPh sb="2" eb="3">
      <t>ガク</t>
    </rPh>
    <phoneticPr fontId="24"/>
  </si>
  <si>
    <t>収入総額　　105,265 千円</t>
  </si>
  <si>
    <t>支出総額　　1,144,915 千円</t>
  </si>
  <si>
    <t>資本的収入額が資本的支出額に不足する額　1,039,650 千円　は</t>
  </si>
  <si>
    <t>減債積立金</t>
    <rPh sb="0" eb="2">
      <t>ゲンサイ</t>
    </rPh>
    <rPh sb="2" eb="4">
      <t>ツミタテ</t>
    </rPh>
    <rPh sb="4" eb="5">
      <t>キン</t>
    </rPh>
    <phoneticPr fontId="24"/>
  </si>
  <si>
    <t>で補てんするものとする。</t>
    <rPh sb="1" eb="2">
      <t>ホ</t>
    </rPh>
    <phoneticPr fontId="24"/>
  </si>
  <si>
    <t>（２）資産及び企業債現在高（令和5年3月31日　現在）</t>
  </si>
  <si>
    <t>資産総額</t>
    <rPh sb="0" eb="2">
      <t>シサン</t>
    </rPh>
    <rPh sb="2" eb="4">
      <t>ソウガク</t>
    </rPh>
    <phoneticPr fontId="24"/>
  </si>
  <si>
    <t>企業債現在高</t>
    <rPh sb="0" eb="2">
      <t>キギョウ</t>
    </rPh>
    <rPh sb="2" eb="3">
      <t>サイ</t>
    </rPh>
    <rPh sb="3" eb="5">
      <t>ゲンザイ</t>
    </rPh>
    <rPh sb="5" eb="6">
      <t>タカ</t>
    </rPh>
    <phoneticPr fontId="24"/>
  </si>
  <si>
    <t>（３）給水原価の構成表</t>
    <rPh sb="3" eb="5">
      <t>キュウスイ</t>
    </rPh>
    <rPh sb="5" eb="7">
      <t>ゲンカ</t>
    </rPh>
    <rPh sb="8" eb="10">
      <t>コウセイ</t>
    </rPh>
    <rPh sb="10" eb="11">
      <t>ヒョウ</t>
    </rPh>
    <phoneticPr fontId="24"/>
  </si>
  <si>
    <t>給水原価　　156.99 円</t>
  </si>
  <si>
    <t>※消費税及び地方消費税含まず</t>
    <phoneticPr fontId="24"/>
  </si>
  <si>
    <t>※「減価償却費等」については</t>
    <rPh sb="7" eb="8">
      <t>トウ</t>
    </rPh>
    <phoneticPr fontId="24"/>
  </si>
  <si>
    <t>　長期前受金戻入見合い分</t>
    <rPh sb="1" eb="2">
      <t>チョウ</t>
    </rPh>
    <rPh sb="2" eb="3">
      <t>キ</t>
    </rPh>
    <phoneticPr fontId="24"/>
  </si>
  <si>
    <t>　31,710,906円を除く</t>
    <phoneticPr fontId="24"/>
  </si>
  <si>
    <t>（４）有収水量1㎥当たりの給水原価及び供給単価</t>
    <rPh sb="3" eb="5">
      <t>ユウシュウ</t>
    </rPh>
    <rPh sb="5" eb="7">
      <t>スイリョウ</t>
    </rPh>
    <rPh sb="6" eb="7">
      <t>リョウ</t>
    </rPh>
    <rPh sb="9" eb="10">
      <t>ア</t>
    </rPh>
    <rPh sb="13" eb="15">
      <t>キュウスイ</t>
    </rPh>
    <rPh sb="15" eb="17">
      <t>ゲンカ</t>
    </rPh>
    <rPh sb="17" eb="18">
      <t>オヨ</t>
    </rPh>
    <rPh sb="19" eb="21">
      <t>キョウキュウ</t>
    </rPh>
    <rPh sb="21" eb="23">
      <t>タンカ</t>
    </rPh>
    <phoneticPr fontId="24"/>
  </si>
  <si>
    <t>給水原価</t>
    <rPh sb="0" eb="2">
      <t>キュウスイ</t>
    </rPh>
    <rPh sb="2" eb="4">
      <t>ゲンカ</t>
    </rPh>
    <phoneticPr fontId="24"/>
  </si>
  <si>
    <t>供給単価</t>
    <rPh sb="0" eb="2">
      <t>キョウキュウ</t>
    </rPh>
    <rPh sb="2" eb="4">
      <t>タンカ</t>
    </rPh>
    <phoneticPr fontId="24"/>
  </si>
  <si>
    <t>（５）有収水量の内訳</t>
    <rPh sb="3" eb="4">
      <t>ユウ</t>
    </rPh>
    <rPh sb="4" eb="5">
      <t>シュウ</t>
    </rPh>
    <rPh sb="5" eb="7">
      <t>スイリョウ</t>
    </rPh>
    <rPh sb="8" eb="10">
      <t>ウチワケ</t>
    </rPh>
    <phoneticPr fontId="24"/>
  </si>
  <si>
    <t>年間総有収水量　　13,117,948 ㎥</t>
  </si>
  <si>
    <t>（６）貸借対照表</t>
    <rPh sb="3" eb="5">
      <t>タイシャク</t>
    </rPh>
    <rPh sb="5" eb="8">
      <t>タイショウヒョウ</t>
    </rPh>
    <phoneticPr fontId="24"/>
  </si>
  <si>
    <t>（単位：千円）</t>
    <rPh sb="1" eb="3">
      <t>タンイ</t>
    </rPh>
    <rPh sb="4" eb="5">
      <t>セン</t>
    </rPh>
    <rPh sb="5" eb="6">
      <t>エン</t>
    </rPh>
    <phoneticPr fontId="24"/>
  </si>
  <si>
    <t>　１．固定資産</t>
    <rPh sb="3" eb="4">
      <t>カタム</t>
    </rPh>
    <rPh sb="4" eb="5">
      <t>サダム</t>
    </rPh>
    <rPh sb="5" eb="6">
      <t>シ</t>
    </rPh>
    <rPh sb="6" eb="7">
      <t>サン</t>
    </rPh>
    <phoneticPr fontId="24"/>
  </si>
  <si>
    <t>　３．固定負債</t>
    <rPh sb="3" eb="4">
      <t>カタム</t>
    </rPh>
    <rPh sb="4" eb="5">
      <t>サダム</t>
    </rPh>
    <rPh sb="5" eb="6">
      <t>フ</t>
    </rPh>
    <rPh sb="6" eb="7">
      <t>サイ</t>
    </rPh>
    <phoneticPr fontId="24"/>
  </si>
  <si>
    <t>　　(１)有形固定資産</t>
    <rPh sb="5" eb="6">
      <t>ユウ</t>
    </rPh>
    <rPh sb="6" eb="7">
      <t>ケイ</t>
    </rPh>
    <rPh sb="7" eb="8">
      <t>カタム</t>
    </rPh>
    <rPh sb="8" eb="9">
      <t>サダム</t>
    </rPh>
    <rPh sb="9" eb="10">
      <t>シ</t>
    </rPh>
    <rPh sb="10" eb="11">
      <t>サン</t>
    </rPh>
    <phoneticPr fontId="24"/>
  </si>
  <si>
    <t>土地</t>
    <rPh sb="0" eb="2">
      <t>トチ</t>
    </rPh>
    <phoneticPr fontId="24"/>
  </si>
  <si>
    <t>引当金</t>
    <rPh sb="0" eb="2">
      <t>ヒキアテ</t>
    </rPh>
    <rPh sb="2" eb="3">
      <t>キン</t>
    </rPh>
    <phoneticPr fontId="24"/>
  </si>
  <si>
    <t>建物</t>
    <rPh sb="0" eb="2">
      <t>タテモノ</t>
    </rPh>
    <phoneticPr fontId="24"/>
  </si>
  <si>
    <t>　４．流動負債</t>
    <rPh sb="3" eb="4">
      <t>リュウ</t>
    </rPh>
    <rPh sb="4" eb="5">
      <t>ドウ</t>
    </rPh>
    <rPh sb="5" eb="6">
      <t>フ</t>
    </rPh>
    <rPh sb="6" eb="7">
      <t>サイ</t>
    </rPh>
    <phoneticPr fontId="24"/>
  </si>
  <si>
    <t>構築物</t>
    <rPh sb="0" eb="2">
      <t>コウチク</t>
    </rPh>
    <rPh sb="2" eb="3">
      <t>ブツ</t>
    </rPh>
    <phoneticPr fontId="24"/>
  </si>
  <si>
    <t>機械及び装置</t>
    <rPh sb="0" eb="2">
      <t>キカイ</t>
    </rPh>
    <rPh sb="2" eb="3">
      <t>オヨ</t>
    </rPh>
    <rPh sb="4" eb="6">
      <t>ソウチ</t>
    </rPh>
    <phoneticPr fontId="24"/>
  </si>
  <si>
    <t>未払金</t>
    <rPh sb="0" eb="1">
      <t>ミ</t>
    </rPh>
    <rPh sb="1" eb="2">
      <t>バラ</t>
    </rPh>
    <rPh sb="2" eb="3">
      <t>キン</t>
    </rPh>
    <phoneticPr fontId="24"/>
  </si>
  <si>
    <t>車両運搬費</t>
    <rPh sb="0" eb="2">
      <t>シャリョウ</t>
    </rPh>
    <rPh sb="2" eb="4">
      <t>ウンパン</t>
    </rPh>
    <rPh sb="4" eb="5">
      <t>ヒ</t>
    </rPh>
    <phoneticPr fontId="24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</si>
  <si>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4"/>
  </si>
  <si>
    <t>その他流動負債</t>
    <rPh sb="2" eb="3">
      <t>タ</t>
    </rPh>
    <rPh sb="3" eb="5">
      <t>リュウドウ</t>
    </rPh>
    <rPh sb="5" eb="7">
      <t>フサイ</t>
    </rPh>
    <phoneticPr fontId="24"/>
  </si>
  <si>
    <t>建設仮勘定</t>
    <rPh sb="0" eb="2">
      <t>ケンセツ</t>
    </rPh>
    <rPh sb="2" eb="5">
      <t>カリカンジョウ</t>
    </rPh>
    <phoneticPr fontId="24"/>
  </si>
  <si>
    <t>　５．繰延収益</t>
    <rPh sb="3" eb="5">
      <t>クリノ</t>
    </rPh>
    <rPh sb="5" eb="7">
      <t>シュウエキ</t>
    </rPh>
    <phoneticPr fontId="24"/>
  </si>
  <si>
    <t>　　(２)無形固定資産</t>
    <rPh sb="5" eb="6">
      <t>ム</t>
    </rPh>
    <rPh sb="6" eb="7">
      <t>ケイ</t>
    </rPh>
    <rPh sb="7" eb="8">
      <t>カタム</t>
    </rPh>
    <rPh sb="8" eb="9">
      <t>サダム</t>
    </rPh>
    <rPh sb="9" eb="10">
      <t>シ</t>
    </rPh>
    <rPh sb="10" eb="11">
      <t>サン</t>
    </rPh>
    <phoneticPr fontId="24"/>
  </si>
  <si>
    <t>長期前受金</t>
    <rPh sb="0" eb="2">
      <t>チョウキ</t>
    </rPh>
    <rPh sb="2" eb="4">
      <t>マエウケ</t>
    </rPh>
    <rPh sb="4" eb="5">
      <t>キン</t>
    </rPh>
    <phoneticPr fontId="24"/>
  </si>
  <si>
    <t>ソフトウェア</t>
    <phoneticPr fontId="24"/>
  </si>
  <si>
    <t>収益化累計額</t>
    <rPh sb="0" eb="3">
      <t>シュウエキカ</t>
    </rPh>
    <rPh sb="3" eb="6">
      <t>ルイケイガク</t>
    </rPh>
    <phoneticPr fontId="24"/>
  </si>
  <si>
    <t>　　(３)投資その他の資産</t>
    <rPh sb="5" eb="7">
      <t>トウシ</t>
    </rPh>
    <rPh sb="9" eb="10">
      <t>タ</t>
    </rPh>
    <rPh sb="11" eb="13">
      <t>シサン</t>
    </rPh>
    <phoneticPr fontId="24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</si>
  <si>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24"/>
  </si>
  <si>
    <t>破産更正債権等</t>
    <rPh sb="0" eb="2">
      <t>ハサン</t>
    </rPh>
    <rPh sb="2" eb="4">
      <t>コウセイ</t>
    </rPh>
    <rPh sb="4" eb="6">
      <t>サイケン</t>
    </rPh>
    <rPh sb="6" eb="7">
      <t>トウ</t>
    </rPh>
    <phoneticPr fontId="24"/>
  </si>
  <si>
    <t>　６．資本金</t>
    <rPh sb="3" eb="4">
      <t>シ</t>
    </rPh>
    <rPh sb="4" eb="5">
      <t>ホン</t>
    </rPh>
    <rPh sb="5" eb="6">
      <t>キン</t>
    </rPh>
    <phoneticPr fontId="24"/>
  </si>
  <si>
    <t>貸倒引当金</t>
    <rPh sb="0" eb="2">
      <t>カシダオレ</t>
    </rPh>
    <rPh sb="2" eb="4">
      <t>ヒキアテ</t>
    </rPh>
    <rPh sb="4" eb="5">
      <t>キン</t>
    </rPh>
    <phoneticPr fontId="24"/>
  </si>
  <si>
    <t>資本金</t>
    <rPh sb="0" eb="3">
      <t>シホンキン</t>
    </rPh>
    <phoneticPr fontId="24"/>
  </si>
  <si>
    <t>　２．流動資産</t>
  </si>
  <si>
    <t>　７．剰余金</t>
    <rPh sb="3" eb="4">
      <t>ジョウ</t>
    </rPh>
    <rPh sb="4" eb="5">
      <t>ヨ</t>
    </rPh>
    <rPh sb="5" eb="6">
      <t>キン</t>
    </rPh>
    <phoneticPr fontId="24"/>
  </si>
  <si>
    <t>現金預金</t>
  </si>
  <si>
    <t>　　(１)資本剰余金</t>
    <rPh sb="5" eb="7">
      <t>シホン</t>
    </rPh>
    <rPh sb="7" eb="10">
      <t>ジョウヨキン</t>
    </rPh>
    <phoneticPr fontId="24"/>
  </si>
  <si>
    <t>未収金</t>
  </si>
  <si>
    <t>受贈財産評価額</t>
    <rPh sb="0" eb="2">
      <t>ジュゾウ</t>
    </rPh>
    <rPh sb="2" eb="4">
      <t>ザイサン</t>
    </rPh>
    <rPh sb="4" eb="7">
      <t>ヒョウカガク</t>
    </rPh>
    <phoneticPr fontId="24"/>
  </si>
  <si>
    <t>貸倒引当金</t>
  </si>
  <si>
    <t>　　(２)利益剰余金</t>
    <rPh sb="5" eb="7">
      <t>リエキ</t>
    </rPh>
    <rPh sb="7" eb="10">
      <t>ジョウヨキン</t>
    </rPh>
    <phoneticPr fontId="24"/>
  </si>
  <si>
    <t>貯蔵品</t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</si>
  <si>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24"/>
  </si>
  <si>
    <t>前払金</t>
    <phoneticPr fontId="24"/>
  </si>
  <si>
    <t>その他流動資産</t>
    <rPh sb="2" eb="3">
      <t>タ</t>
    </rPh>
    <rPh sb="3" eb="5">
      <t>リュウドウ</t>
    </rPh>
    <rPh sb="5" eb="7">
      <t>シサン</t>
    </rPh>
    <phoneticPr fontId="24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</si>
  <si>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24"/>
  </si>
  <si>
    <t>資　本　合　計</t>
    <rPh sb="0" eb="1">
      <t>シ</t>
    </rPh>
    <rPh sb="2" eb="3">
      <t>ホン</t>
    </rPh>
    <rPh sb="4" eb="5">
      <t>ゴウ</t>
    </rPh>
    <rPh sb="6" eb="7">
      <t>ケイ</t>
    </rPh>
    <phoneticPr fontId="24"/>
  </si>
  <si>
    <t>（借　方　合　計）</t>
    <rPh sb="1" eb="2">
      <t>シャク</t>
    </rPh>
    <rPh sb="3" eb="4">
      <t>カタ</t>
    </rPh>
    <rPh sb="5" eb="6">
      <t>ゴウ</t>
    </rPh>
    <rPh sb="7" eb="8">
      <t>ケイ</t>
    </rPh>
    <phoneticPr fontId="24"/>
  </si>
  <si>
    <t>（貸　方　合　計）</t>
    <rPh sb="1" eb="2">
      <t>カシ</t>
    </rPh>
    <rPh sb="3" eb="4">
      <t>カタ</t>
    </rPh>
    <rPh sb="5" eb="6">
      <t>ゴウ</t>
    </rPh>
    <rPh sb="7" eb="8">
      <t>ケイ</t>
    </rPh>
    <phoneticPr fontId="24"/>
  </si>
  <si>
    <t>公共下水道事業会計</t>
    <rPh sb="0" eb="9">
      <t>コウキョウゲスイドウジギョウカイケイ</t>
    </rPh>
    <phoneticPr fontId="24"/>
  </si>
  <si>
    <t>　下水道事業会計における、本年度前期の業務と経営状況につきましては、前年度前期と比較しまして、処理水量は　２６０，０９０㎥（３．７４％）の増となりました。
　次に、収入面につきましては、前年度前期と比較しまして下水道使用料は　２０，５７０千円（３．７２％）の増となり、収入全体では　４６，８６０千円（８．４８％）の増となっております。
　一方、支出面につきましては、前年度前期と比較しまして　３，８４８千円（０．８８％）の増となりました。
　事業面では、公共用水域の水質保全を図るため、管きょ整備事業、ポンプ場及び処理場整備事業などを実施しました。</t>
    <rPh sb="1" eb="2">
      <t>シタ</t>
    </rPh>
    <rPh sb="2" eb="4">
      <t>スイドウ</t>
    </rPh>
    <rPh sb="47" eb="49">
      <t>ショリ</t>
    </rPh>
    <rPh sb="69" eb="70">
      <t>ゾウ</t>
    </rPh>
    <rPh sb="105" eb="108">
      <t>ゲスイドウ</t>
    </rPh>
    <rPh sb="108" eb="111">
      <t>シヨウリョウ</t>
    </rPh>
    <rPh sb="129" eb="130">
      <t>ゾウ</t>
    </rPh>
    <rPh sb="157" eb="158">
      <t>ゾウ</t>
    </rPh>
    <rPh sb="211" eb="212">
      <t>ゾウ</t>
    </rPh>
    <phoneticPr fontId="24"/>
  </si>
  <si>
    <t>処理水量</t>
    <rPh sb="0" eb="2">
      <t>ショリ</t>
    </rPh>
    <rPh sb="2" eb="4">
      <t>スイリョウ</t>
    </rPh>
    <phoneticPr fontId="24"/>
  </si>
  <si>
    <t>公共下水道事業会計</t>
    <rPh sb="0" eb="7">
      <t>コウキョウゲスイドウジギョウ</t>
    </rPh>
    <rPh sb="7" eb="9">
      <t>カイケイ</t>
    </rPh>
    <phoneticPr fontId="24"/>
  </si>
  <si>
    <t>当年度
前期執行額
（4.1～9.30）</t>
    <phoneticPr fontId="24"/>
  </si>
  <si>
    <t>下水道使用料</t>
    <rPh sb="0" eb="3">
      <t>ゲスイドウ</t>
    </rPh>
    <rPh sb="3" eb="6">
      <t>シヨウリョウ</t>
    </rPh>
    <phoneticPr fontId="24"/>
  </si>
  <si>
    <t>管きょ費</t>
    <rPh sb="0" eb="1">
      <t>カン</t>
    </rPh>
    <rPh sb="3" eb="4">
      <t>ヒ</t>
    </rPh>
    <phoneticPr fontId="24"/>
  </si>
  <si>
    <t>ポンプ場費</t>
    <rPh sb="3" eb="4">
      <t>ジョウ</t>
    </rPh>
    <rPh sb="4" eb="5">
      <t>ヒ</t>
    </rPh>
    <phoneticPr fontId="24"/>
  </si>
  <si>
    <t>処理場費</t>
    <rPh sb="0" eb="2">
      <t>ショリ</t>
    </rPh>
    <rPh sb="2" eb="3">
      <t>ジョウ</t>
    </rPh>
    <rPh sb="3" eb="4">
      <t>ヒ</t>
    </rPh>
    <phoneticPr fontId="24"/>
  </si>
  <si>
    <t>負担金</t>
    <rPh sb="0" eb="3">
      <t>フタンキン</t>
    </rPh>
    <phoneticPr fontId="24"/>
  </si>
  <si>
    <t>補助金</t>
    <rPh sb="0" eb="3">
      <t>ホジョキン</t>
    </rPh>
    <phoneticPr fontId="2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</si>
  <si>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4"/>
  </si>
  <si>
    <t>投資</t>
    <rPh sb="0" eb="2">
      <t>トウシ</t>
    </rPh>
    <phoneticPr fontId="24"/>
  </si>
  <si>
    <t>他会計借入金償還金</t>
    <rPh sb="0" eb="1">
      <t>タ</t>
    </rPh>
    <rPh sb="1" eb="3">
      <t>カイケイ</t>
    </rPh>
    <rPh sb="3" eb="5">
      <t>カリイレ</t>
    </rPh>
    <rPh sb="5" eb="6">
      <t>キン</t>
    </rPh>
    <rPh sb="6" eb="8">
      <t>ショウカン</t>
    </rPh>
    <rPh sb="8" eb="9">
      <t>キン</t>
    </rPh>
    <phoneticPr fontId="24"/>
  </si>
  <si>
    <t>　資本的収入額が資本的支出額に不足する額　396,077 千円（予算繰越 736,301千円含む。）は</t>
  </si>
  <si>
    <t>３．決算の状況（令和4年度）</t>
    <rPh sb="2" eb="4">
      <t>ケッサン</t>
    </rPh>
    <rPh sb="5" eb="7">
      <t>ジョウキョウ</t>
    </rPh>
    <rPh sb="8" eb="10">
      <t>レイワ</t>
    </rPh>
    <rPh sb="11" eb="13">
      <t>ネンド</t>
    </rPh>
    <phoneticPr fontId="24"/>
  </si>
  <si>
    <t>収入総額　1,949,583　千円</t>
    <rPh sb="0" eb="2">
      <t>シュウニュウ</t>
    </rPh>
    <rPh sb="2" eb="4">
      <t>ソウガク</t>
    </rPh>
    <rPh sb="15" eb="17">
      <t>センエン</t>
    </rPh>
    <phoneticPr fontId="24"/>
  </si>
  <si>
    <t>支出総額　2,112,519　千円</t>
    <rPh sb="0" eb="2">
      <t>シシュツ</t>
    </rPh>
    <rPh sb="2" eb="4">
      <t>ソウガク</t>
    </rPh>
    <rPh sb="15" eb="17">
      <t>センエン</t>
    </rPh>
    <phoneticPr fontId="24"/>
  </si>
  <si>
    <t>資本的収入額が資本的支出額に不足する額　554,005 千円　は</t>
  </si>
  <si>
    <t>引継金</t>
    <rPh sb="0" eb="2">
      <t>ヒキツギ</t>
    </rPh>
    <rPh sb="2" eb="3">
      <t>キン</t>
    </rPh>
    <phoneticPr fontId="24"/>
  </si>
  <si>
    <t>引継未収金</t>
    <rPh sb="0" eb="2">
      <t>ヒキツギ</t>
    </rPh>
    <rPh sb="2" eb="5">
      <t>ミシュウキン</t>
    </rPh>
    <phoneticPr fontId="24"/>
  </si>
  <si>
    <t>（３）汚水処理原価の構成表</t>
    <rPh sb="3" eb="5">
      <t>オスイ</t>
    </rPh>
    <rPh sb="5" eb="7">
      <t>ショリ</t>
    </rPh>
    <rPh sb="7" eb="9">
      <t>ゲンカ</t>
    </rPh>
    <rPh sb="10" eb="12">
      <t>コウセイ</t>
    </rPh>
    <rPh sb="12" eb="13">
      <t>ヒョウ</t>
    </rPh>
    <phoneticPr fontId="24"/>
  </si>
  <si>
    <t>【汚水処理原価】　　120.41 円</t>
  </si>
  <si>
    <t>※公費負担分、長期前受金戻入金及びその他  860,485,898円を除く。</t>
    <rPh sb="1" eb="3">
      <t>コウヒ</t>
    </rPh>
    <rPh sb="3" eb="5">
      <t>フタン</t>
    </rPh>
    <rPh sb="5" eb="6">
      <t>ブン</t>
    </rPh>
    <rPh sb="7" eb="9">
      <t>チョウキ</t>
    </rPh>
    <rPh sb="9" eb="12">
      <t>マエウケキン</t>
    </rPh>
    <rPh sb="12" eb="14">
      <t>レイニュウ</t>
    </rPh>
    <rPh sb="14" eb="15">
      <t>キン</t>
    </rPh>
    <rPh sb="15" eb="16">
      <t>オヨ</t>
    </rPh>
    <rPh sb="19" eb="20">
      <t>タ</t>
    </rPh>
    <rPh sb="33" eb="34">
      <t>エン</t>
    </rPh>
    <rPh sb="35" eb="36">
      <t>ノゾ</t>
    </rPh>
    <phoneticPr fontId="24"/>
  </si>
  <si>
    <t>（４）汚水処理水量1㎥当たりの汚水処理原価及び使用料単価</t>
    <rPh sb="3" eb="5">
      <t>オスイ</t>
    </rPh>
    <rPh sb="5" eb="7">
      <t>ショリ</t>
    </rPh>
    <rPh sb="7" eb="9">
      <t>スイリョウ</t>
    </rPh>
    <rPh sb="8" eb="9">
      <t>リョウ</t>
    </rPh>
    <rPh sb="11" eb="12">
      <t>ア</t>
    </rPh>
    <rPh sb="15" eb="17">
      <t>オスイ</t>
    </rPh>
    <rPh sb="17" eb="19">
      <t>ショリ</t>
    </rPh>
    <rPh sb="19" eb="21">
      <t>ゲンカ</t>
    </rPh>
    <rPh sb="21" eb="22">
      <t>オヨ</t>
    </rPh>
    <rPh sb="23" eb="26">
      <t>シヨウリョウ</t>
    </rPh>
    <rPh sb="26" eb="28">
      <t>タンカ</t>
    </rPh>
    <phoneticPr fontId="24"/>
  </si>
  <si>
    <t>汚水処理原価</t>
    <rPh sb="0" eb="2">
      <t>オスイ</t>
    </rPh>
    <rPh sb="2" eb="4">
      <t>ショリ</t>
    </rPh>
    <rPh sb="4" eb="6">
      <t>ゲンカ</t>
    </rPh>
    <phoneticPr fontId="24"/>
  </si>
  <si>
    <t>使用料単価</t>
    <rPh sb="0" eb="3">
      <t>シヨウリョウ</t>
    </rPh>
    <rPh sb="3" eb="5">
      <t>タンカ</t>
    </rPh>
    <phoneticPr fontId="24"/>
  </si>
  <si>
    <t>（５）貸借対照表</t>
    <rPh sb="3" eb="5">
      <t>タイシャク</t>
    </rPh>
    <rPh sb="5" eb="8">
      <t>タイショウヒョウ</t>
    </rPh>
    <phoneticPr fontId="24"/>
  </si>
  <si>
    <t>一時借入金</t>
    <rPh sb="0" eb="2">
      <t>イチジ</t>
    </rPh>
    <rPh sb="2" eb="4">
      <t>カリイレ</t>
    </rPh>
    <rPh sb="4" eb="5">
      <t>キン</t>
    </rPh>
    <phoneticPr fontId="24"/>
  </si>
  <si>
    <t>長期貸付金</t>
    <rPh sb="0" eb="2">
      <t>チョウキ</t>
    </rPh>
    <rPh sb="2" eb="4">
      <t>カシツケ</t>
    </rPh>
    <rPh sb="4" eb="5">
      <t>キン</t>
    </rPh>
    <phoneticPr fontId="24"/>
  </si>
  <si>
    <t>その他投資</t>
    <rPh sb="2" eb="3">
      <t>タ</t>
    </rPh>
    <rPh sb="3" eb="5">
      <t>トウシ</t>
    </rPh>
    <phoneticPr fontId="24"/>
  </si>
  <si>
    <t>国庫補助金</t>
    <rPh sb="0" eb="2">
      <t>コッコ</t>
    </rPh>
    <rPh sb="2" eb="5">
      <t>ホジョキン</t>
    </rPh>
    <phoneticPr fontId="24"/>
  </si>
  <si>
    <t>短期貸付金</t>
    <rPh sb="0" eb="2">
      <t>タンキ</t>
    </rPh>
    <rPh sb="2" eb="4">
      <t>カシツケ</t>
    </rPh>
    <rPh sb="4" eb="5">
      <t>キン</t>
    </rPh>
    <phoneticPr fontId="24"/>
  </si>
  <si>
    <t>受贈財産寄附金</t>
    <rPh sb="0" eb="2">
      <t>ジュゾウ</t>
    </rPh>
    <rPh sb="2" eb="4">
      <t>ザイサン</t>
    </rPh>
    <rPh sb="4" eb="7">
      <t>キフキン</t>
    </rPh>
    <phoneticPr fontId="24"/>
  </si>
  <si>
    <t>当年度未処分利益剰余金</t>
    <rPh sb="0" eb="3">
      <t>トウネンド</t>
    </rPh>
    <rPh sb="3" eb="6">
      <t>ミショブン</t>
    </rPh>
    <rPh sb="6" eb="8">
      <t>リエキ</t>
    </rPh>
    <rPh sb="8" eb="11">
      <t>ジョウヨキン</t>
    </rPh>
    <phoneticPr fontId="24"/>
  </si>
  <si>
    <t>資　本　合　計</t>
    <rPh sb="0" eb="1">
      <t>シ</t>
    </rPh>
    <rPh sb="2" eb="3">
      <t>ホン</t>
    </rPh>
    <rPh sb="4" eb="5">
      <t>アイ</t>
    </rPh>
    <rPh sb="6" eb="7">
      <t>ケイ</t>
    </rPh>
    <phoneticPr fontId="24"/>
  </si>
  <si>
    <t>負債・資本合計</t>
    <rPh sb="0" eb="2">
      <t>フサイ</t>
    </rPh>
    <rPh sb="3" eb="5">
      <t>シホン</t>
    </rPh>
    <rPh sb="5" eb="7">
      <t>ゴウケイ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</si>
</sst>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0.0%\ \ \ \ "/>
    <numFmt numFmtId="177" formatCode="#,##0;[Red]&quot;△&quot;#,##0"/>
    <numFmt numFmtId="178" formatCode="0.000%\ \ \ \ "/>
    <numFmt numFmtId="179" formatCode="0.000%"/>
    <numFmt numFmtId="180" formatCode="0.00000000000000000%"/>
    <numFmt numFmtId="181" formatCode="#,##0_ "/>
    <numFmt numFmtId="182" formatCode="#,##0_ ;[Red]\-#,##0\ "/>
    <numFmt numFmtId="183" formatCode="#,###\ ;[Red]&quot;△&quot;\ #,###\ "/>
    <numFmt numFmtId="184" formatCode="#,##0\ "/>
    <numFmt numFmtId="185" formatCode="0.0\ "/>
    <numFmt numFmtId="186" formatCode="0.000"/>
    <numFmt numFmtId="187" formatCode="#,##0;&quot;△ &quot;#,##0"/>
    <numFmt numFmtId="188" formatCode="#,##0;[Red]&quot;△&quot;\ #,##0"/>
    <numFmt numFmtId="189" formatCode="#,##0&quot;㎥&quot;;&quot;△ &quot;#,##0&quot;㎥&quot;"/>
    <numFmt numFmtId="190" formatCode="#,##0&quot;㎥/日&quot;;&quot;△ &quot;#,##0&quot;㎥/日&quot;"/>
    <numFmt numFmtId="191" formatCode="#,##0.00&quot;％&quot;;&quot;△ &quot;#,##0.00&quot;％&quot;"/>
    <numFmt numFmtId="192" formatCode="#,##0&quot; 千円&quot;;&quot;△ &quot;#,##0&quot; 千円&quot;"/>
    <numFmt numFmtId="193" formatCode="#,##0&quot;千円&quot;;&quot;△ &quot;#,##0&quot;千円&quot;"/>
    <numFmt numFmtId="194" formatCode="0.00_ "/>
    <numFmt numFmtId="195" formatCode="#,##0.00&quot; 円&quot;;&quot;△ &quot;#,##0.00&quot; 円&quot;"/>
    <numFmt numFmtId="196" formatCode="#,##0.00&quot;円&quot;;&quot;△ &quot;#,##0.00&quot;円&quot;"/>
    <numFmt numFmtId="197" formatCode="#,##0\ &quot;㎥&quot;;&quot;△ &quot;#,##0\ &quot;㎥&quot;"/>
  </numFmts>
  <fonts count="6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sz val="9"/>
      <name val="ｺﾞｼｯｸ"/>
      <family val="3"/>
      <charset val="128"/>
    </font>
    <font>
      <sz val="10"/>
      <color indexed="10"/>
      <name val="ｺﾞｼｯｸ"/>
      <family val="3"/>
      <charset val="128"/>
    </font>
    <font>
      <sz val="9"/>
      <color indexed="18"/>
      <name val="ｺﾞｼｯｸ"/>
      <family val="3"/>
      <charset val="128"/>
    </font>
    <font>
      <sz val="9"/>
      <color indexed="17"/>
      <name val="ｺﾞｼｯｸ"/>
      <family val="3"/>
      <charset val="128"/>
    </font>
    <font>
      <sz val="12"/>
      <color indexed="16"/>
      <name val="ｺﾞｼｯｸ"/>
      <family val="3"/>
      <charset val="128"/>
    </font>
    <font>
      <sz val="14"/>
      <color indexed="16"/>
      <name val="ｺﾞｼｯｸ"/>
      <family val="3"/>
      <charset val="128"/>
    </font>
    <font>
      <sz val="10"/>
      <color indexed="61"/>
      <name val="ｺﾞｼｯｸ"/>
      <family val="3"/>
      <charset val="128"/>
    </font>
    <font>
      <sz val="10"/>
      <color indexed="18"/>
      <name val="ｺﾞｼｯｸ"/>
      <family val="3"/>
      <charset val="128"/>
    </font>
    <font>
      <sz val="10"/>
      <color indexed="17"/>
      <name val="ｺﾞｼｯｸ"/>
      <family val="3"/>
      <charset val="128"/>
    </font>
    <font>
      <sz val="6"/>
      <name val="ＭＳ Ｐ明朝"/>
      <family val="1"/>
      <charset val="128"/>
    </font>
    <font>
      <sz val="10"/>
      <color indexed="8"/>
      <name val="ｺﾞｼｯｸ"/>
      <family val="3"/>
      <charset val="128"/>
    </font>
    <font>
      <sz val="10"/>
      <color rgb="FF008000"/>
      <name val="ｺﾞｼｯｸ"/>
      <family val="3"/>
      <charset val="128"/>
    </font>
    <font>
      <sz val="9"/>
      <color rgb="FF008000"/>
      <name val="ｺﾞｼｯｸ"/>
      <family val="3"/>
      <charset val="128"/>
    </font>
    <font>
      <sz val="10"/>
      <color theme="1"/>
      <name val="ｺﾞｼｯｸ"/>
      <family val="3"/>
      <charset val="128"/>
    </font>
    <font>
      <sz val="9"/>
      <color theme="1"/>
      <name val="ｺﾞｼｯｸ"/>
      <family val="3"/>
      <charset val="128"/>
    </font>
    <font>
      <sz val="16"/>
      <color indexed="16"/>
      <name val="ｺﾞｼｯｸ"/>
      <family val="3"/>
      <charset val="128"/>
    </font>
    <font>
      <sz val="6"/>
      <name val="明朝"/>
      <family val="1"/>
      <charset val="128"/>
    </font>
    <font>
      <sz val="9"/>
      <color indexed="10"/>
      <name val="ｺﾞｼｯｸ"/>
      <family val="3"/>
      <charset val="128"/>
    </font>
    <font>
      <sz val="11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6"/>
      <name val="ＭＳ Ｐゴシック"/>
      <family val="3"/>
      <charset val="128"/>
    </font>
    <font>
      <b/>
      <sz val="10"/>
      <name val="ｺﾞｼｯｸ"/>
      <family val="3"/>
      <charset val="128"/>
    </font>
    <font>
      <b/>
      <sz val="9"/>
      <name val="ｺﾞｼｯｸ"/>
      <family val="3"/>
      <charset val="128"/>
    </font>
    <font>
      <sz val="9"/>
      <color rgb="FFFF0000"/>
      <name val="ｺﾞｼｯｸ"/>
      <family val="3"/>
      <charset val="128"/>
    </font>
    <font>
      <sz val="9"/>
      <color rgb="FF002060"/>
      <name val="ｺﾞｼｯｸ"/>
      <family val="3"/>
      <charset val="128"/>
    </font>
    <font>
      <sz val="8"/>
      <name val="ｺﾞｼｯｸ"/>
      <family val="3"/>
      <charset val="128"/>
    </font>
    <font>
      <sz val="14"/>
      <name val="ｺﾞｼｯｸ"/>
      <family val="3"/>
      <charset val="128"/>
    </font>
    <font>
      <sz val="8"/>
      <color indexed="37"/>
      <name val="ｺﾞｼｯｸ"/>
      <family val="3"/>
      <charset val="128"/>
    </font>
    <font>
      <sz val="8"/>
      <name val="ＭＳ Ｐゴシック"/>
      <family val="3"/>
      <charset val="128"/>
    </font>
    <font>
      <sz val="9"/>
      <color rgb="FF000080"/>
      <name val="ｺﾞｼｯｸ"/>
      <family val="3"/>
      <charset val="128"/>
    </font>
    <font>
      <sz val="9"/>
      <color rgb="FF0000FF"/>
      <name val="ｺﾞｼｯｸ"/>
      <family val="3"/>
      <charset val="128"/>
    </font>
    <font>
      <sz val="9"/>
      <color theme="1" tint="4.9989318521683403E-2"/>
      <name val="ｺﾞｼｯｸ"/>
      <family val="3"/>
      <charset val="128"/>
    </font>
    <font>
      <sz val="10"/>
      <color indexed="16"/>
      <name val="ｺﾞｼｯｸ"/>
      <family val="3"/>
      <charset val="128"/>
    </font>
    <font>
      <b/>
      <sz val="10"/>
      <color indexed="18"/>
      <name val="ｺﾞｼｯｸ"/>
      <family val="3"/>
      <charset val="128"/>
    </font>
    <font>
      <strike/>
      <sz val="10"/>
      <name val="ｺﾞｼｯｸ"/>
      <family val="3"/>
      <charset val="128"/>
    </font>
    <font>
      <strike/>
      <sz val="10"/>
      <color theme="1"/>
      <name val="ｺﾞｼｯｸ"/>
      <family val="3"/>
      <charset val="128"/>
    </font>
    <font>
      <sz val="10"/>
      <color rgb="FFFF0000"/>
      <name val="ｺﾞｼｯｸ"/>
      <family val="3"/>
      <charset val="128"/>
    </font>
    <font>
      <strike/>
      <sz val="10"/>
      <color indexed="10"/>
      <name val="ｺﾞｼｯｸ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/>
    <xf numFmtId="0" fontId="1" fillId="0" borderId="0"/>
    <xf numFmtId="0" fontId="1" fillId="0" borderId="0"/>
  </cellStyleXfs>
  <cellXfs count="93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38" fontId="4" fillId="0" borderId="0" xfId="2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horizontal="centerContinuous" vertical="center"/>
    </xf>
    <xf numFmtId="0" fontId="12" fillId="0" borderId="3" xfId="0" applyFont="1" applyBorder="1" applyAlignment="1">
      <alignment horizontal="distributed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38" fontId="17" fillId="0" borderId="4" xfId="2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38" fontId="18" fillId="0" borderId="1" xfId="0" applyNumberFormat="1" applyFont="1" applyBorder="1" applyAlignment="1">
      <alignment vertical="center"/>
    </xf>
    <xf numFmtId="38" fontId="17" fillId="2" borderId="1" xfId="2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38" fontId="18" fillId="2" borderId="3" xfId="2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38" fontId="18" fillId="2" borderId="1" xfId="2" applyFont="1" applyFill="1" applyBorder="1" applyAlignment="1">
      <alignment vertical="center"/>
    </xf>
    <xf numFmtId="177" fontId="17" fillId="2" borderId="1" xfId="2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38" fontId="18" fillId="0" borderId="0" xfId="2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7" fillId="0" borderId="1" xfId="0" applyNumberFormat="1" applyFont="1" applyFill="1" applyBorder="1" applyAlignment="1">
      <alignment vertical="center"/>
    </xf>
    <xf numFmtId="179" fontId="18" fillId="0" borderId="2" xfId="1" applyNumberFormat="1" applyFont="1" applyFill="1" applyBorder="1" applyAlignment="1">
      <alignment vertical="center"/>
    </xf>
    <xf numFmtId="176" fontId="17" fillId="0" borderId="7" xfId="1" applyNumberFormat="1" applyFont="1" applyBorder="1" applyAlignment="1">
      <alignment vertical="center"/>
    </xf>
    <xf numFmtId="176" fontId="17" fillId="0" borderId="7" xfId="1" applyNumberFormat="1" applyFont="1" applyFill="1" applyBorder="1" applyAlignment="1">
      <alignment vertical="center"/>
    </xf>
    <xf numFmtId="38" fontId="17" fillId="0" borderId="1" xfId="0" applyNumberFormat="1" applyFont="1" applyBorder="1" applyAlignment="1">
      <alignment vertical="center"/>
    </xf>
    <xf numFmtId="179" fontId="18" fillId="0" borderId="2" xfId="1" applyNumberFormat="1" applyFont="1" applyBorder="1" applyAlignment="1">
      <alignment vertical="center"/>
    </xf>
    <xf numFmtId="38" fontId="17" fillId="2" borderId="1" xfId="0" applyNumberFormat="1" applyFont="1" applyFill="1" applyBorder="1" applyAlignment="1">
      <alignment vertical="center"/>
    </xf>
    <xf numFmtId="176" fontId="17" fillId="2" borderId="2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vertical="center"/>
    </xf>
    <xf numFmtId="38" fontId="17" fillId="2" borderId="3" xfId="2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179" fontId="18" fillId="2" borderId="2" xfId="0" applyNumberFormat="1" applyFont="1" applyFill="1" applyBorder="1" applyAlignment="1">
      <alignment vertical="center"/>
    </xf>
    <xf numFmtId="38" fontId="4" fillId="3" borderId="3" xfId="2" applyFont="1" applyFill="1" applyBorder="1" applyAlignment="1">
      <alignment vertical="center"/>
    </xf>
    <xf numFmtId="38" fontId="18" fillId="3" borderId="3" xfId="2" applyFont="1" applyFill="1" applyBorder="1" applyAlignment="1">
      <alignment vertical="center"/>
    </xf>
    <xf numFmtId="180" fontId="2" fillId="0" borderId="0" xfId="1" applyNumberFormat="1" applyFont="1" applyAlignment="1">
      <alignment vertical="center"/>
    </xf>
    <xf numFmtId="38" fontId="17" fillId="0" borderId="4" xfId="2" applyFont="1" applyFill="1" applyBorder="1" applyAlignment="1">
      <alignment vertical="center"/>
    </xf>
    <xf numFmtId="177" fontId="17" fillId="0" borderId="4" xfId="2" applyNumberFormat="1" applyFont="1" applyFill="1" applyBorder="1" applyAlignment="1">
      <alignment vertical="center"/>
    </xf>
    <xf numFmtId="176" fontId="17" fillId="0" borderId="2" xfId="1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/>
    </xf>
    <xf numFmtId="38" fontId="4" fillId="2" borderId="3" xfId="2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177" fontId="17" fillId="0" borderId="0" xfId="2" applyNumberFormat="1" applyFont="1" applyFill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2" borderId="9" xfId="0" applyFont="1" applyFill="1" applyBorder="1" applyAlignment="1">
      <alignment horizontal="centerContinuous" vertical="center"/>
    </xf>
    <xf numFmtId="38" fontId="17" fillId="0" borderId="10" xfId="2" applyFont="1" applyBorder="1" applyAlignment="1">
      <alignment vertical="center"/>
    </xf>
    <xf numFmtId="38" fontId="17" fillId="0" borderId="1" xfId="2" applyFont="1" applyBorder="1" applyAlignment="1">
      <alignment vertical="center"/>
    </xf>
    <xf numFmtId="38" fontId="2" fillId="0" borderId="0" xfId="2" applyFont="1" applyAlignment="1">
      <alignment vertical="center"/>
    </xf>
    <xf numFmtId="38" fontId="2" fillId="0" borderId="1" xfId="0" applyNumberFormat="1" applyFont="1" applyBorder="1" applyAlignment="1">
      <alignment vertical="center"/>
    </xf>
    <xf numFmtId="38" fontId="5" fillId="0" borderId="10" xfId="2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38" fontId="17" fillId="0" borderId="3" xfId="2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8" fontId="5" fillId="2" borderId="1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38" fontId="5" fillId="2" borderId="10" xfId="0" applyNumberFormat="1" applyFont="1" applyFill="1" applyBorder="1" applyAlignment="1">
      <alignment vertical="center"/>
    </xf>
    <xf numFmtId="38" fontId="17" fillId="2" borderId="10" xfId="0" applyNumberFormat="1" applyFont="1" applyFill="1" applyBorder="1" applyAlignment="1">
      <alignment vertical="center"/>
    </xf>
    <xf numFmtId="38" fontId="17" fillId="0" borderId="0" xfId="2" applyFont="1" applyAlignment="1">
      <alignment vertical="center"/>
    </xf>
    <xf numFmtId="0" fontId="17" fillId="0" borderId="12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38" fontId="4" fillId="0" borderId="3" xfId="2" applyFont="1" applyBorder="1" applyAlignment="1"/>
    <xf numFmtId="0" fontId="6" fillId="2" borderId="9" xfId="0" applyFont="1" applyFill="1" applyBorder="1" applyAlignment="1">
      <alignment horizontal="centerContinuous" vertical="center"/>
    </xf>
    <xf numFmtId="38" fontId="18" fillId="0" borderId="4" xfId="2" applyFont="1" applyBorder="1" applyAlignment="1">
      <alignment vertical="center"/>
    </xf>
    <xf numFmtId="38" fontId="18" fillId="0" borderId="1" xfId="2" applyFont="1" applyBorder="1" applyAlignment="1">
      <alignment vertical="center"/>
    </xf>
    <xf numFmtId="38" fontId="4" fillId="3" borderId="9" xfId="2" applyFont="1" applyFill="1" applyBorder="1" applyAlignment="1">
      <alignment vertical="center"/>
    </xf>
    <xf numFmtId="38" fontId="18" fillId="0" borderId="9" xfId="2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Continuous" vertical="center"/>
    </xf>
    <xf numFmtId="38" fontId="18" fillId="2" borderId="9" xfId="2" applyFont="1" applyFill="1" applyBorder="1" applyAlignment="1">
      <alignment vertical="center"/>
    </xf>
    <xf numFmtId="38" fontId="18" fillId="2" borderId="1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38" fontId="18" fillId="0" borderId="0" xfId="2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3" fillId="0" borderId="0" xfId="3" applyFont="1">
      <alignment vertical="center"/>
    </xf>
    <xf numFmtId="0" fontId="4" fillId="0" borderId="0" xfId="3" applyFont="1">
      <alignment vertical="center"/>
    </xf>
    <xf numFmtId="0" fontId="25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26" fillId="4" borderId="4" xfId="3" applyFont="1" applyFill="1" applyBorder="1" applyAlignment="1">
      <alignment horizontal="distributed" vertical="center" justifyLastLine="1"/>
    </xf>
    <xf numFmtId="0" fontId="26" fillId="4" borderId="7" xfId="3" applyFont="1" applyFill="1" applyBorder="1" applyAlignment="1">
      <alignment horizontal="distributed" vertical="center" justifyLastLine="1"/>
    </xf>
    <xf numFmtId="0" fontId="26" fillId="0" borderId="13" xfId="3" applyFont="1" applyBorder="1" applyAlignment="1">
      <alignment horizontal="left" vertical="center" indent="1"/>
    </xf>
    <xf numFmtId="181" fontId="2" fillId="0" borderId="14" xfId="3" applyNumberFormat="1" applyFont="1" applyFill="1" applyBorder="1">
      <alignment vertical="center"/>
    </xf>
    <xf numFmtId="179" fontId="4" fillId="0" borderId="0" xfId="3" applyNumberFormat="1" applyFont="1">
      <alignment vertical="center"/>
    </xf>
    <xf numFmtId="0" fontId="26" fillId="0" borderId="15" xfId="3" applyFont="1" applyBorder="1" applyAlignment="1">
      <alignment horizontal="left" vertical="center" indent="1"/>
    </xf>
    <xf numFmtId="181" fontId="2" fillId="0" borderId="16" xfId="3" applyNumberFormat="1" applyFont="1" applyFill="1" applyBorder="1">
      <alignment vertical="center"/>
    </xf>
    <xf numFmtId="0" fontId="26" fillId="0" borderId="17" xfId="3" applyFont="1" applyBorder="1" applyAlignment="1">
      <alignment horizontal="left" vertical="center" indent="1"/>
    </xf>
    <xf numFmtId="181" fontId="2" fillId="0" borderId="18" xfId="3" applyNumberFormat="1" applyFont="1" applyFill="1" applyBorder="1">
      <alignment vertical="center"/>
    </xf>
    <xf numFmtId="181" fontId="2" fillId="0" borderId="19" xfId="3" applyNumberFormat="1" applyFont="1" applyFill="1" applyBorder="1">
      <alignment vertical="center"/>
    </xf>
    <xf numFmtId="0" fontId="26" fillId="5" borderId="4" xfId="3" applyFont="1" applyFill="1" applyBorder="1" applyAlignment="1">
      <alignment horizontal="distributed" vertical="center" justifyLastLine="1"/>
    </xf>
    <xf numFmtId="181" fontId="25" fillId="5" borderId="7" xfId="3" applyNumberFormat="1" applyFont="1" applyFill="1" applyBorder="1">
      <alignment vertical="center"/>
    </xf>
    <xf numFmtId="181" fontId="2" fillId="0" borderId="14" xfId="3" applyNumberFormat="1" applyFont="1" applyBorder="1">
      <alignment vertical="center"/>
    </xf>
    <xf numFmtId="181" fontId="2" fillId="0" borderId="16" xfId="3" applyNumberFormat="1" applyFont="1" applyBorder="1">
      <alignment vertical="center"/>
    </xf>
    <xf numFmtId="0" fontId="27" fillId="0" borderId="0" xfId="3" applyFont="1">
      <alignment vertical="center"/>
    </xf>
    <xf numFmtId="181" fontId="2" fillId="0" borderId="18" xfId="3" applyNumberFormat="1" applyFont="1" applyBorder="1">
      <alignment vertical="center"/>
    </xf>
    <xf numFmtId="0" fontId="4" fillId="0" borderId="0" xfId="3" applyFont="1" applyBorder="1">
      <alignment vertical="center"/>
    </xf>
    <xf numFmtId="181" fontId="2" fillId="0" borderId="0" xfId="3" applyNumberFormat="1" applyFont="1" applyBorder="1">
      <alignment vertical="center"/>
    </xf>
    <xf numFmtId="10" fontId="28" fillId="0" borderId="0" xfId="3" applyNumberFormat="1" applyFont="1">
      <alignment vertical="center"/>
    </xf>
    <xf numFmtId="0" fontId="4" fillId="0" borderId="13" xfId="3" applyFont="1" applyBorder="1" applyAlignment="1">
      <alignment horizontal="left" vertical="center" indent="3"/>
    </xf>
    <xf numFmtId="182" fontId="2" fillId="0" borderId="14" xfId="3" applyNumberFormat="1" applyFont="1" applyBorder="1">
      <alignment vertical="center"/>
    </xf>
    <xf numFmtId="10" fontId="28" fillId="0" borderId="0" xfId="4" applyNumberFormat="1" applyFont="1">
      <alignment vertical="center"/>
    </xf>
    <xf numFmtId="0" fontId="4" fillId="0" borderId="15" xfId="3" applyFont="1" applyBorder="1" applyAlignment="1">
      <alignment horizontal="left" vertical="center" indent="3"/>
    </xf>
    <xf numFmtId="182" fontId="2" fillId="0" borderId="16" xfId="3" applyNumberFormat="1" applyFont="1" applyBorder="1">
      <alignment vertical="center"/>
    </xf>
    <xf numFmtId="182" fontId="25" fillId="0" borderId="16" xfId="3" applyNumberFormat="1" applyFont="1" applyBorder="1">
      <alignment vertical="center"/>
    </xf>
    <xf numFmtId="10" fontId="4" fillId="0" borderId="0" xfId="4" applyNumberFormat="1" applyFont="1">
      <alignment vertical="center"/>
    </xf>
    <xf numFmtId="182" fontId="25" fillId="0" borderId="18" xfId="3" applyNumberFormat="1" applyFont="1" applyBorder="1">
      <alignment vertical="center"/>
    </xf>
    <xf numFmtId="182" fontId="25" fillId="5" borderId="7" xfId="3" applyNumberFormat="1" applyFont="1" applyFill="1" applyBorder="1">
      <alignment vertical="center"/>
    </xf>
    <xf numFmtId="10" fontId="4" fillId="0" borderId="0" xfId="3" applyNumberFormat="1" applyFont="1">
      <alignment vertical="center"/>
    </xf>
    <xf numFmtId="0" fontId="29" fillId="0" borderId="0" xfId="3" applyFont="1">
      <alignment vertical="center"/>
    </xf>
    <xf numFmtId="182" fontId="2" fillId="0" borderId="18" xfId="3" applyNumberFormat="1" applyFont="1" applyBorder="1">
      <alignment vertical="center"/>
    </xf>
    <xf numFmtId="0" fontId="30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183" fontId="4" fillId="0" borderId="0" xfId="5" applyNumberFormat="1" applyFont="1" applyAlignment="1">
      <alignment horizontal="centerContinuous" vertical="center"/>
    </xf>
    <xf numFmtId="0" fontId="4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31" fillId="0" borderId="0" xfId="5" applyFont="1" applyAlignment="1">
      <alignment horizontal="right"/>
    </xf>
    <xf numFmtId="183" fontId="4" fillId="0" borderId="0" xfId="5" applyNumberFormat="1" applyFont="1" applyAlignment="1">
      <alignment vertical="center"/>
    </xf>
    <xf numFmtId="0" fontId="6" fillId="2" borderId="20" xfId="5" applyFont="1" applyFill="1" applyBorder="1" applyAlignment="1">
      <alignment vertical="center"/>
    </xf>
    <xf numFmtId="0" fontId="6" fillId="2" borderId="12" xfId="5" applyFont="1" applyFill="1" applyBorder="1" applyAlignment="1">
      <alignment vertical="center"/>
    </xf>
    <xf numFmtId="0" fontId="6" fillId="2" borderId="4" xfId="5" applyFont="1" applyFill="1" applyBorder="1" applyAlignment="1">
      <alignment horizontal="centerContinuous" vertical="center"/>
    </xf>
    <xf numFmtId="0" fontId="6" fillId="2" borderId="5" xfId="5" applyFont="1" applyFill="1" applyBorder="1" applyAlignment="1">
      <alignment horizontal="centerContinuous" vertical="center"/>
    </xf>
    <xf numFmtId="0" fontId="6" fillId="2" borderId="6" xfId="5" applyFont="1" applyFill="1" applyBorder="1" applyAlignment="1">
      <alignment horizontal="centerContinuous" vertical="center"/>
    </xf>
    <xf numFmtId="0" fontId="6" fillId="2" borderId="20" xfId="5" applyFont="1" applyFill="1" applyBorder="1" applyAlignment="1">
      <alignment horizontal="centerContinuous" vertical="center"/>
    </xf>
    <xf numFmtId="183" fontId="6" fillId="2" borderId="4" xfId="5" applyNumberFormat="1" applyFont="1" applyFill="1" applyBorder="1" applyAlignment="1">
      <alignment horizontal="centerContinuous" vertical="center"/>
    </xf>
    <xf numFmtId="56" fontId="6" fillId="2" borderId="21" xfId="5" quotePrefix="1" applyNumberFormat="1" applyFont="1" applyFill="1" applyBorder="1" applyAlignment="1">
      <alignment horizontal="centerContinuous" vertical="center"/>
    </xf>
    <xf numFmtId="0" fontId="6" fillId="2" borderId="1" xfId="5" applyFont="1" applyFill="1" applyBorder="1" applyAlignment="1">
      <alignment horizontal="centerContinuous" vertical="center"/>
    </xf>
    <xf numFmtId="0" fontId="6" fillId="2" borderId="3" xfId="5" applyFont="1" applyFill="1" applyBorder="1" applyAlignment="1">
      <alignment horizontal="centerContinuous" vertical="center"/>
    </xf>
    <xf numFmtId="0" fontId="6" fillId="2" borderId="22" xfId="5" applyFont="1" applyFill="1" applyBorder="1" applyAlignment="1">
      <alignment horizontal="centerContinuous" vertical="center"/>
    </xf>
    <xf numFmtId="0" fontId="33" fillId="2" borderId="1" xfId="5" applyFont="1" applyFill="1" applyBorder="1" applyAlignment="1">
      <alignment horizontal="centerContinuous" vertical="center"/>
    </xf>
    <xf numFmtId="0" fontId="33" fillId="2" borderId="3" xfId="5" applyFont="1" applyFill="1" applyBorder="1" applyAlignment="1">
      <alignment horizontal="centerContinuous" vertical="center"/>
    </xf>
    <xf numFmtId="183" fontId="6" fillId="2" borderId="1" xfId="5" applyNumberFormat="1" applyFont="1" applyFill="1" applyBorder="1" applyAlignment="1">
      <alignment horizontal="centerContinuous" vertical="center"/>
    </xf>
    <xf numFmtId="0" fontId="4" fillId="0" borderId="1" xfId="5" applyFont="1" applyBorder="1" applyAlignment="1">
      <alignment vertical="center"/>
    </xf>
    <xf numFmtId="0" fontId="4" fillId="0" borderId="3" xfId="5" applyFont="1" applyBorder="1" applyAlignment="1">
      <alignment vertical="center"/>
    </xf>
    <xf numFmtId="0" fontId="7" fillId="0" borderId="3" xfId="5" applyFont="1" applyBorder="1" applyAlignment="1">
      <alignment vertical="center"/>
    </xf>
    <xf numFmtId="184" fontId="34" fillId="0" borderId="1" xfId="5" applyNumberFormat="1" applyFont="1" applyFill="1" applyBorder="1" applyAlignment="1" applyProtection="1">
      <alignment vertical="center"/>
    </xf>
    <xf numFmtId="185" fontId="34" fillId="0" borderId="1" xfId="5" applyNumberFormat="1" applyFont="1" applyFill="1" applyBorder="1" applyAlignment="1" applyProtection="1">
      <alignment vertical="center"/>
    </xf>
    <xf numFmtId="184" fontId="34" fillId="0" borderId="1" xfId="5" applyNumberFormat="1" applyFont="1" applyFill="1" applyBorder="1" applyAlignment="1">
      <alignment vertical="center"/>
    </xf>
    <xf numFmtId="185" fontId="34" fillId="0" borderId="22" xfId="5" applyNumberFormat="1" applyFont="1" applyFill="1" applyBorder="1" applyAlignment="1">
      <alignment vertical="center"/>
    </xf>
    <xf numFmtId="184" fontId="34" fillId="0" borderId="1" xfId="5" applyNumberFormat="1" applyFont="1" applyBorder="1" applyAlignment="1">
      <alignment vertical="center"/>
    </xf>
    <xf numFmtId="183" fontId="34" fillId="0" borderId="1" xfId="5" applyNumberFormat="1" applyFont="1" applyBorder="1" applyAlignment="1">
      <alignment vertical="center"/>
    </xf>
    <xf numFmtId="184" fontId="34" fillId="0" borderId="7" xfId="5" applyNumberFormat="1" applyFont="1" applyBorder="1" applyAlignment="1">
      <alignment vertical="center"/>
    </xf>
    <xf numFmtId="0" fontId="4" fillId="0" borderId="23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2" fontId="4" fillId="0" borderId="0" xfId="5" applyNumberFormat="1" applyFont="1" applyAlignment="1">
      <alignment vertical="center"/>
    </xf>
    <xf numFmtId="184" fontId="34" fillId="0" borderId="22" xfId="5" applyNumberFormat="1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4" fillId="0" borderId="3" xfId="5" applyFont="1" applyBorder="1" applyAlignment="1">
      <alignment horizontal="distributed" vertical="center"/>
    </xf>
    <xf numFmtId="0" fontId="33" fillId="2" borderId="4" xfId="5" applyFont="1" applyFill="1" applyBorder="1" applyAlignment="1">
      <alignment horizontal="centerContinuous" vertical="center"/>
    </xf>
    <xf numFmtId="0" fontId="33" fillId="2" borderId="5" xfId="5" applyFont="1" applyFill="1" applyBorder="1" applyAlignment="1">
      <alignment horizontal="centerContinuous" vertical="center"/>
    </xf>
    <xf numFmtId="0" fontId="21" fillId="2" borderId="3" xfId="5" applyFont="1" applyFill="1" applyBorder="1" applyAlignment="1">
      <alignment horizontal="centerContinuous" vertical="center"/>
    </xf>
    <xf numFmtId="184" fontId="34" fillId="6" borderId="1" xfId="5" applyNumberFormat="1" applyFont="1" applyFill="1" applyBorder="1" applyAlignment="1" applyProtection="1">
      <alignment vertical="center"/>
    </xf>
    <xf numFmtId="185" fontId="34" fillId="6" borderId="1" xfId="5" applyNumberFormat="1" applyFont="1" applyFill="1" applyBorder="1" applyAlignment="1" applyProtection="1">
      <alignment vertical="center"/>
    </xf>
    <xf numFmtId="184" fontId="34" fillId="6" borderId="1" xfId="5" applyNumberFormat="1" applyFont="1" applyFill="1" applyBorder="1" applyAlignment="1">
      <alignment vertical="center"/>
    </xf>
    <xf numFmtId="185" fontId="34" fillId="6" borderId="22" xfId="5" applyNumberFormat="1" applyFont="1" applyFill="1" applyBorder="1" applyAlignment="1">
      <alignment vertical="center"/>
    </xf>
    <xf numFmtId="0" fontId="33" fillId="0" borderId="12" xfId="5" applyFont="1" applyFill="1" applyBorder="1" applyAlignment="1">
      <alignment horizontal="centerContinuous" vertical="center"/>
    </xf>
    <xf numFmtId="0" fontId="21" fillId="0" borderId="12" xfId="5" applyFont="1" applyFill="1" applyBorder="1" applyAlignment="1">
      <alignment horizontal="centerContinuous" vertical="center"/>
    </xf>
    <xf numFmtId="184" fontId="33" fillId="0" borderId="12" xfId="5" applyNumberFormat="1" applyFont="1" applyFill="1" applyBorder="1" applyAlignment="1" applyProtection="1">
      <alignment vertical="center"/>
    </xf>
    <xf numFmtId="185" fontId="33" fillId="0" borderId="12" xfId="5" applyNumberFormat="1" applyFont="1" applyFill="1" applyBorder="1" applyAlignment="1" applyProtection="1">
      <alignment vertical="center"/>
    </xf>
    <xf numFmtId="184" fontId="33" fillId="0" borderId="12" xfId="5" applyNumberFormat="1" applyFont="1" applyFill="1" applyBorder="1" applyAlignment="1">
      <alignment vertical="center"/>
    </xf>
    <xf numFmtId="185" fontId="33" fillId="0" borderId="12" xfId="5" applyNumberFormat="1" applyFont="1" applyFill="1" applyBorder="1" applyAlignment="1">
      <alignment vertical="center"/>
    </xf>
    <xf numFmtId="184" fontId="34" fillId="2" borderId="1" xfId="5" applyNumberFormat="1" applyFont="1" applyFill="1" applyBorder="1" applyAlignment="1">
      <alignment vertical="center"/>
    </xf>
    <xf numFmtId="184" fontId="34" fillId="2" borderId="22" xfId="5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horizontal="centerContinuous" vertical="center"/>
    </xf>
    <xf numFmtId="183" fontId="6" fillId="0" borderId="0" xfId="5" applyNumberFormat="1" applyFont="1" applyFill="1" applyBorder="1" applyAlignment="1">
      <alignment horizontal="centerContinuous" vertical="center"/>
    </xf>
    <xf numFmtId="56" fontId="6" fillId="0" borderId="0" xfId="5" quotePrefix="1" applyNumberFormat="1" applyFont="1" applyFill="1" applyBorder="1" applyAlignment="1">
      <alignment horizontal="centerContinuous" vertical="center"/>
    </xf>
    <xf numFmtId="38" fontId="4" fillId="0" borderId="0" xfId="6" applyFont="1" applyAlignment="1">
      <alignment vertical="center"/>
    </xf>
    <xf numFmtId="38" fontId="4" fillId="0" borderId="0" xfId="5" applyNumberFormat="1" applyFont="1" applyAlignment="1">
      <alignment vertical="center"/>
    </xf>
    <xf numFmtId="186" fontId="4" fillId="0" borderId="0" xfId="5" applyNumberFormat="1" applyFont="1" applyFill="1" applyAlignment="1">
      <alignment vertical="center"/>
    </xf>
    <xf numFmtId="0" fontId="33" fillId="0" borderId="0" xfId="5" applyFont="1" applyFill="1" applyBorder="1" applyAlignment="1">
      <alignment horizontal="centerContinuous" vertical="center"/>
    </xf>
    <xf numFmtId="0" fontId="4" fillId="0" borderId="20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184" fontId="33" fillId="0" borderId="0" xfId="5" applyNumberFormat="1" applyFont="1" applyFill="1" applyBorder="1" applyAlignment="1">
      <alignment vertical="center"/>
    </xf>
    <xf numFmtId="183" fontId="33" fillId="0" borderId="0" xfId="5" applyNumberFormat="1" applyFont="1" applyFill="1" applyBorder="1" applyAlignment="1">
      <alignment vertical="center"/>
    </xf>
    <xf numFmtId="0" fontId="4" fillId="0" borderId="23" xfId="5" applyFont="1" applyBorder="1" applyAlignment="1">
      <alignment horizontal="center" vertical="center"/>
    </xf>
    <xf numFmtId="0" fontId="4" fillId="0" borderId="4" xfId="5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4" fillId="0" borderId="0" xfId="5" applyFont="1" applyFill="1" applyBorder="1" applyAlignment="1">
      <alignment horizontal="distributed" vertical="center"/>
    </xf>
    <xf numFmtId="0" fontId="33" fillId="7" borderId="0" xfId="5" applyFont="1" applyFill="1" applyBorder="1" applyAlignment="1">
      <alignment horizontal="centerContinuous" vertical="center"/>
    </xf>
    <xf numFmtId="0" fontId="4" fillId="0" borderId="1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" xfId="5" applyFont="1" applyBorder="1" applyAlignment="1">
      <alignment horizontal="centerContinuous" vertical="center"/>
    </xf>
    <xf numFmtId="0" fontId="4" fillId="0" borderId="3" xfId="5" applyFont="1" applyBorder="1" applyAlignment="1">
      <alignment horizontal="centerContinuous" vertical="center"/>
    </xf>
    <xf numFmtId="0" fontId="7" fillId="0" borderId="3" xfId="5" applyFont="1" applyBorder="1" applyAlignment="1">
      <alignment horizontal="centerContinuous" vertical="center"/>
    </xf>
    <xf numFmtId="0" fontId="4" fillId="2" borderId="3" xfId="5" applyFont="1" applyFill="1" applyBorder="1" applyAlignment="1">
      <alignment horizontal="centerContinuous" vertical="center"/>
    </xf>
    <xf numFmtId="0" fontId="9" fillId="0" borderId="0" xfId="7" applyFont="1" applyAlignment="1">
      <alignment horizontal="centerContinuous" vertical="center"/>
    </xf>
    <xf numFmtId="0" fontId="2" fillId="0" borderId="0" xfId="7" applyFont="1" applyAlignment="1">
      <alignment horizontal="centerContinuous"/>
    </xf>
    <xf numFmtId="0" fontId="2" fillId="0" borderId="0" xfId="7" applyFont="1" applyAlignment="1">
      <alignment horizontal="centerContinuous" vertical="center"/>
    </xf>
    <xf numFmtId="38" fontId="2" fillId="0" borderId="0" xfId="6" applyFont="1" applyAlignment="1">
      <alignment horizontal="centerContinuous"/>
    </xf>
    <xf numFmtId="2" fontId="2" fillId="0" borderId="0" xfId="7" applyNumberFormat="1" applyFont="1" applyAlignment="1">
      <alignment horizontal="centerContinuous"/>
    </xf>
    <xf numFmtId="0" fontId="2" fillId="0" borderId="0" xfId="7" applyFont="1"/>
    <xf numFmtId="0" fontId="37" fillId="0" borderId="0" xfId="7" applyFont="1" applyAlignment="1">
      <alignment vertical="center"/>
    </xf>
    <xf numFmtId="0" fontId="2" fillId="0" borderId="0" xfId="7" applyFont="1" applyAlignment="1">
      <alignment horizontal="distributed" vertical="center"/>
    </xf>
    <xf numFmtId="0" fontId="25" fillId="0" borderId="0" xfId="7" applyFont="1" applyAlignment="1">
      <alignment vertical="center"/>
    </xf>
    <xf numFmtId="38" fontId="2" fillId="0" borderId="0" xfId="6" applyFont="1"/>
    <xf numFmtId="2" fontId="2" fillId="0" borderId="0" xfId="7" applyNumberFormat="1" applyFont="1"/>
    <xf numFmtId="38" fontId="25" fillId="0" borderId="0" xfId="6" applyFont="1" applyAlignment="1">
      <alignment vertical="center"/>
    </xf>
    <xf numFmtId="0" fontId="11" fillId="2" borderId="24" xfId="7" applyFont="1" applyFill="1" applyBorder="1" applyAlignment="1">
      <alignment horizontal="centerContinuous" vertical="center"/>
    </xf>
    <xf numFmtId="0" fontId="11" fillId="2" borderId="25" xfId="7" applyFont="1" applyFill="1" applyBorder="1" applyAlignment="1">
      <alignment vertical="center"/>
    </xf>
    <xf numFmtId="0" fontId="11" fillId="2" borderId="26" xfId="7" applyFont="1" applyFill="1" applyBorder="1" applyAlignment="1">
      <alignment horizontal="distributed" vertical="center"/>
    </xf>
    <xf numFmtId="0" fontId="11" fillId="2" borderId="27" xfId="7" applyFont="1" applyFill="1" applyBorder="1" applyAlignment="1">
      <alignment vertical="center"/>
    </xf>
    <xf numFmtId="38" fontId="11" fillId="2" borderId="25" xfId="6" applyFont="1" applyFill="1" applyBorder="1" applyAlignment="1">
      <alignment horizontal="centerContinuous" vertical="center"/>
    </xf>
    <xf numFmtId="0" fontId="11" fillId="2" borderId="27" xfId="7" applyFont="1" applyFill="1" applyBorder="1" applyAlignment="1">
      <alignment horizontal="centerContinuous" vertical="center"/>
    </xf>
    <xf numFmtId="2" fontId="11" fillId="2" borderId="25" xfId="7" applyNumberFormat="1" applyFont="1" applyFill="1" applyBorder="1" applyAlignment="1">
      <alignment horizontal="centerContinuous" vertical="center"/>
    </xf>
    <xf numFmtId="0" fontId="2" fillId="2" borderId="28" xfId="7" applyFont="1" applyFill="1" applyBorder="1" applyAlignment="1">
      <alignment horizontal="centerContinuous" vertical="center"/>
    </xf>
    <xf numFmtId="0" fontId="2" fillId="0" borderId="0" xfId="7" applyFont="1" applyBorder="1" applyAlignment="1">
      <alignment vertical="center"/>
    </xf>
    <xf numFmtId="0" fontId="11" fillId="2" borderId="28" xfId="7" applyFont="1" applyFill="1" applyBorder="1" applyAlignment="1">
      <alignment horizontal="centerContinuous" vertical="center"/>
    </xf>
    <xf numFmtId="0" fontId="2" fillId="0" borderId="0" xfId="7" applyFont="1" applyAlignment="1">
      <alignment vertical="center"/>
    </xf>
    <xf numFmtId="0" fontId="11" fillId="2" borderId="29" xfId="7" applyFont="1" applyFill="1" applyBorder="1" applyAlignment="1">
      <alignment horizontal="centerContinuous" vertical="center"/>
    </xf>
    <xf numFmtId="0" fontId="11" fillId="2" borderId="1" xfId="7" applyFont="1" applyFill="1" applyBorder="1" applyAlignment="1">
      <alignment vertical="center"/>
    </xf>
    <xf numFmtId="0" fontId="11" fillId="2" borderId="3" xfId="7" applyFont="1" applyFill="1" applyBorder="1" applyAlignment="1">
      <alignment horizontal="distributed" vertical="center"/>
    </xf>
    <xf numFmtId="0" fontId="11" fillId="2" borderId="2" xfId="7" applyFont="1" applyFill="1" applyBorder="1" applyAlignment="1">
      <alignment vertical="center"/>
    </xf>
    <xf numFmtId="38" fontId="11" fillId="2" borderId="1" xfId="6" applyFont="1" applyFill="1" applyBorder="1" applyAlignment="1">
      <alignment horizontal="centerContinuous" vertical="center"/>
    </xf>
    <xf numFmtId="0" fontId="11" fillId="2" borderId="2" xfId="7" applyFont="1" applyFill="1" applyBorder="1" applyAlignment="1">
      <alignment horizontal="centerContinuous" vertical="center"/>
    </xf>
    <xf numFmtId="2" fontId="11" fillId="2" borderId="1" xfId="7" applyNumberFormat="1" applyFont="1" applyFill="1" applyBorder="1" applyAlignment="1">
      <alignment horizontal="centerContinuous" vertical="center"/>
    </xf>
    <xf numFmtId="0" fontId="2" fillId="2" borderId="30" xfId="7" applyFont="1" applyFill="1" applyBorder="1" applyAlignment="1">
      <alignment horizontal="centerContinuous" vertical="center"/>
    </xf>
    <xf numFmtId="0" fontId="11" fillId="2" borderId="30" xfId="7" applyFont="1" applyFill="1" applyBorder="1" applyAlignment="1">
      <alignment horizontal="centerContinuous" vertical="center"/>
    </xf>
    <xf numFmtId="0" fontId="12" fillId="0" borderId="31" xfId="7" applyFont="1" applyBorder="1" applyAlignment="1">
      <alignment horizontal="centerContinuous" vertical="center"/>
    </xf>
    <xf numFmtId="0" fontId="12" fillId="0" borderId="13" xfId="7" applyFont="1" applyBorder="1" applyAlignment="1">
      <alignment vertical="center"/>
    </xf>
    <xf numFmtId="0" fontId="15" fillId="0" borderId="32" xfId="7" applyFont="1" applyBorder="1" applyAlignment="1">
      <alignment horizontal="distributed" vertical="center"/>
    </xf>
    <xf numFmtId="0" fontId="12" fillId="0" borderId="33" xfId="7" applyFont="1" applyBorder="1" applyAlignment="1">
      <alignment vertical="center"/>
    </xf>
    <xf numFmtId="38" fontId="17" fillId="0" borderId="34" xfId="6" applyFont="1" applyBorder="1" applyAlignment="1">
      <alignment vertical="center"/>
    </xf>
    <xf numFmtId="0" fontId="38" fillId="0" borderId="35" xfId="7" applyFont="1" applyBorder="1" applyAlignment="1">
      <alignment vertical="center"/>
    </xf>
    <xf numFmtId="0" fontId="39" fillId="0" borderId="35" xfId="7" applyFont="1" applyBorder="1" applyAlignment="1">
      <alignment vertical="center"/>
    </xf>
    <xf numFmtId="2" fontId="17" fillId="0" borderId="34" xfId="7" applyNumberFormat="1" applyFont="1" applyBorder="1" applyAlignment="1">
      <alignment vertical="center"/>
    </xf>
    <xf numFmtId="0" fontId="2" fillId="0" borderId="36" xfId="7" applyFont="1" applyBorder="1" applyAlignment="1">
      <alignment vertical="center"/>
    </xf>
    <xf numFmtId="0" fontId="15" fillId="0" borderId="31" xfId="7" applyFont="1" applyBorder="1" applyAlignment="1">
      <alignment horizontal="centerContinuous" vertical="center"/>
    </xf>
    <xf numFmtId="0" fontId="15" fillId="0" borderId="13" xfId="7" applyFont="1" applyBorder="1" applyAlignment="1">
      <alignment vertical="center"/>
    </xf>
    <xf numFmtId="0" fontId="15" fillId="0" borderId="33" xfId="7" applyFont="1" applyBorder="1" applyAlignment="1">
      <alignment vertical="center"/>
    </xf>
    <xf numFmtId="0" fontId="17" fillId="0" borderId="35" xfId="7" applyFont="1" applyBorder="1" applyAlignment="1">
      <alignment vertical="center"/>
    </xf>
    <xf numFmtId="187" fontId="40" fillId="0" borderId="34" xfId="6" applyNumberFormat="1" applyFont="1" applyFill="1" applyBorder="1" applyAlignment="1">
      <alignment vertical="center"/>
    </xf>
    <xf numFmtId="0" fontId="17" fillId="0" borderId="35" xfId="7" applyFont="1" applyFill="1" applyBorder="1" applyAlignment="1">
      <alignment vertical="center"/>
    </xf>
    <xf numFmtId="38" fontId="17" fillId="0" borderId="13" xfId="6" applyFont="1" applyFill="1" applyBorder="1" applyAlignment="1">
      <alignment vertical="center"/>
    </xf>
    <xf numFmtId="0" fontId="2" fillId="0" borderId="35" xfId="7" applyFont="1" applyFill="1" applyBorder="1" applyAlignment="1">
      <alignment vertical="center"/>
    </xf>
    <xf numFmtId="38" fontId="17" fillId="0" borderId="13" xfId="6" applyFont="1" applyBorder="1" applyAlignment="1">
      <alignment vertical="center"/>
    </xf>
    <xf numFmtId="0" fontId="38" fillId="0" borderId="32" xfId="7" applyFont="1" applyBorder="1" applyAlignment="1">
      <alignment vertical="center"/>
    </xf>
    <xf numFmtId="188" fontId="17" fillId="0" borderId="15" xfId="6" applyNumberFormat="1" applyFont="1" applyBorder="1" applyAlignment="1">
      <alignment vertical="center"/>
    </xf>
    <xf numFmtId="0" fontId="39" fillId="0" borderId="32" xfId="7" applyFont="1" applyBorder="1" applyAlignment="1">
      <alignment vertical="center"/>
    </xf>
    <xf numFmtId="2" fontId="17" fillId="0" borderId="13" xfId="7" applyNumberFormat="1" applyFont="1" applyBorder="1" applyAlignment="1">
      <alignment vertical="center"/>
    </xf>
    <xf numFmtId="0" fontId="2" fillId="0" borderId="37" xfId="7" applyFont="1" applyBorder="1" applyAlignment="1">
      <alignment vertical="center"/>
    </xf>
    <xf numFmtId="0" fontId="17" fillId="0" borderId="32" xfId="7" applyFont="1" applyBorder="1" applyAlignment="1">
      <alignment vertical="center"/>
    </xf>
    <xf numFmtId="188" fontId="17" fillId="0" borderId="13" xfId="6" applyNumberFormat="1" applyFont="1" applyFill="1" applyBorder="1" applyAlignment="1">
      <alignment vertical="center"/>
    </xf>
    <xf numFmtId="0" fontId="17" fillId="0" borderId="32" xfId="7" applyFont="1" applyFill="1" applyBorder="1" applyAlignment="1">
      <alignment vertical="center"/>
    </xf>
    <xf numFmtId="0" fontId="2" fillId="0" borderId="32" xfId="7" applyFont="1" applyFill="1" applyBorder="1" applyAlignment="1">
      <alignment vertical="center"/>
    </xf>
    <xf numFmtId="0" fontId="12" fillId="0" borderId="1" xfId="7" applyFont="1" applyBorder="1" applyAlignment="1">
      <alignment vertical="center"/>
    </xf>
    <xf numFmtId="0" fontId="15" fillId="0" borderId="3" xfId="7" applyFont="1" applyBorder="1" applyAlignment="1">
      <alignment horizontal="distributed" vertical="center"/>
    </xf>
    <xf numFmtId="0" fontId="12" fillId="0" borderId="2" xfId="7" applyFont="1" applyBorder="1" applyAlignment="1">
      <alignment vertical="center"/>
    </xf>
    <xf numFmtId="38" fontId="17" fillId="0" borderId="1" xfId="6" applyFont="1" applyBorder="1" applyAlignment="1">
      <alignment vertical="center"/>
    </xf>
    <xf numFmtId="0" fontId="38" fillId="0" borderId="3" xfId="7" applyFont="1" applyBorder="1" applyAlignment="1">
      <alignment vertical="center"/>
    </xf>
    <xf numFmtId="188" fontId="17" fillId="0" borderId="38" xfId="6" applyNumberFormat="1" applyFont="1" applyBorder="1" applyAlignment="1">
      <alignment vertical="center"/>
    </xf>
    <xf numFmtId="0" fontId="39" fillId="0" borderId="3" xfId="7" applyFont="1" applyBorder="1" applyAlignment="1">
      <alignment vertical="center"/>
    </xf>
    <xf numFmtId="2" fontId="17" fillId="0" borderId="1" xfId="7" applyNumberFormat="1" applyFont="1" applyBorder="1" applyAlignment="1">
      <alignment vertical="center"/>
    </xf>
    <xf numFmtId="0" fontId="2" fillId="0" borderId="30" xfId="7" applyFont="1" applyBorder="1" applyAlignment="1">
      <alignment vertical="center"/>
    </xf>
    <xf numFmtId="0" fontId="15" fillId="0" borderId="1" xfId="7" applyFont="1" applyBorder="1" applyAlignment="1">
      <alignment vertical="center"/>
    </xf>
    <xf numFmtId="0" fontId="15" fillId="0" borderId="2" xfId="7" applyFont="1" applyBorder="1" applyAlignment="1">
      <alignment vertical="center"/>
    </xf>
    <xf numFmtId="0" fontId="17" fillId="0" borderId="3" xfId="7" applyFont="1" applyBorder="1" applyAlignment="1">
      <alignment vertical="center"/>
    </xf>
    <xf numFmtId="187" fontId="40" fillId="0" borderId="1" xfId="6" applyNumberFormat="1" applyFont="1" applyFill="1" applyBorder="1" applyAlignment="1">
      <alignment vertical="center"/>
    </xf>
    <xf numFmtId="0" fontId="17" fillId="0" borderId="3" xfId="7" applyFont="1" applyFill="1" applyBorder="1" applyAlignment="1">
      <alignment vertical="center"/>
    </xf>
    <xf numFmtId="38" fontId="17" fillId="0" borderId="23" xfId="6" applyFont="1" applyFill="1" applyBorder="1" applyAlignment="1">
      <alignment vertical="center"/>
    </xf>
    <xf numFmtId="0" fontId="2" fillId="0" borderId="3" xfId="7" applyFont="1" applyFill="1" applyBorder="1" applyAlignment="1">
      <alignment vertical="center"/>
    </xf>
    <xf numFmtId="2" fontId="17" fillId="0" borderId="38" xfId="7" applyNumberFormat="1" applyFont="1" applyBorder="1" applyAlignment="1">
      <alignment vertical="center"/>
    </xf>
    <xf numFmtId="0" fontId="12" fillId="0" borderId="39" xfId="7" applyFont="1" applyBorder="1" applyAlignment="1">
      <alignment horizontal="centerContinuous" vertical="center"/>
    </xf>
    <xf numFmtId="0" fontId="5" fillId="0" borderId="40" xfId="7" applyFont="1" applyBorder="1" applyAlignment="1">
      <alignment vertical="center"/>
    </xf>
    <xf numFmtId="0" fontId="15" fillId="0" borderId="41" xfId="7" applyFont="1" applyBorder="1" applyAlignment="1">
      <alignment horizontal="distributed" vertical="center"/>
    </xf>
    <xf numFmtId="0" fontId="5" fillId="0" borderId="42" xfId="7" applyFont="1" applyBorder="1" applyAlignment="1">
      <alignment vertical="center"/>
    </xf>
    <xf numFmtId="38" fontId="17" fillId="0" borderId="40" xfId="6" applyFont="1" applyBorder="1" applyAlignment="1">
      <alignment vertical="center"/>
    </xf>
    <xf numFmtId="0" fontId="41" fillId="0" borderId="41" xfId="7" applyFont="1" applyBorder="1" applyAlignment="1">
      <alignment vertical="center"/>
    </xf>
    <xf numFmtId="188" fontId="17" fillId="0" borderId="23" xfId="6" applyNumberFormat="1" applyFont="1" applyBorder="1" applyAlignment="1">
      <alignment vertical="center"/>
    </xf>
    <xf numFmtId="0" fontId="39" fillId="0" borderId="41" xfId="7" applyFont="1" applyBorder="1" applyAlignment="1">
      <alignment vertical="center"/>
    </xf>
    <xf numFmtId="2" fontId="17" fillId="0" borderId="40" xfId="7" applyNumberFormat="1" applyFont="1" applyBorder="1" applyAlignment="1">
      <alignment vertical="center"/>
    </xf>
    <xf numFmtId="0" fontId="5" fillId="0" borderId="43" xfId="7" applyFont="1" applyBorder="1" applyAlignment="1">
      <alignment vertical="center"/>
    </xf>
    <xf numFmtId="0" fontId="15" fillId="0" borderId="39" xfId="7" applyFont="1" applyBorder="1" applyAlignment="1">
      <alignment horizontal="centerContinuous" vertical="center"/>
    </xf>
    <xf numFmtId="0" fontId="15" fillId="0" borderId="40" xfId="7" applyFont="1" applyBorder="1" applyAlignment="1">
      <alignment vertical="center"/>
    </xf>
    <xf numFmtId="0" fontId="15" fillId="0" borderId="42" xfId="7" applyFont="1" applyBorder="1" applyAlignment="1">
      <alignment vertical="center"/>
    </xf>
    <xf numFmtId="38" fontId="17" fillId="0" borderId="44" xfId="6" applyFont="1" applyFill="1" applyBorder="1" applyAlignment="1">
      <alignment vertical="center"/>
    </xf>
    <xf numFmtId="0" fontId="17" fillId="0" borderId="41" xfId="7" applyFont="1" applyBorder="1" applyAlignment="1">
      <alignment vertical="center"/>
    </xf>
    <xf numFmtId="188" fontId="17" fillId="0" borderId="40" xfId="6" applyNumberFormat="1" applyFont="1" applyFill="1" applyBorder="1" applyAlignment="1">
      <alignment vertical="center"/>
    </xf>
    <xf numFmtId="0" fontId="17" fillId="0" borderId="41" xfId="7" applyFont="1" applyFill="1" applyBorder="1" applyAlignment="1">
      <alignment vertical="center"/>
    </xf>
    <xf numFmtId="0" fontId="5" fillId="0" borderId="41" xfId="7" applyFont="1" applyFill="1" applyBorder="1" applyAlignment="1">
      <alignment vertical="center"/>
    </xf>
    <xf numFmtId="2" fontId="17" fillId="0" borderId="40" xfId="6" applyNumberFormat="1" applyFont="1" applyBorder="1" applyAlignment="1">
      <alignment vertical="center"/>
    </xf>
    <xf numFmtId="188" fontId="17" fillId="0" borderId="45" xfId="6" applyNumberFormat="1" applyFont="1" applyBorder="1" applyAlignment="1">
      <alignment vertical="center"/>
    </xf>
    <xf numFmtId="187" fontId="17" fillId="0" borderId="13" xfId="6" applyNumberFormat="1" applyFont="1" applyFill="1" applyBorder="1" applyAlignment="1">
      <alignment vertical="center"/>
    </xf>
    <xf numFmtId="2" fontId="17" fillId="0" borderId="13" xfId="7" applyNumberFormat="1" applyFont="1" applyFill="1" applyBorder="1" applyAlignment="1">
      <alignment vertical="center"/>
    </xf>
    <xf numFmtId="187" fontId="40" fillId="0" borderId="13" xfId="6" applyNumberFormat="1" applyFont="1" applyBorder="1" applyAlignment="1">
      <alignment vertical="center"/>
    </xf>
    <xf numFmtId="187" fontId="40" fillId="0" borderId="13" xfId="6" applyNumberFormat="1" applyFont="1" applyFill="1" applyBorder="1" applyAlignment="1">
      <alignment vertical="center"/>
    </xf>
    <xf numFmtId="187" fontId="2" fillId="0" borderId="13" xfId="6" applyNumberFormat="1" applyFont="1" applyBorder="1" applyAlignment="1">
      <alignment vertical="center"/>
    </xf>
    <xf numFmtId="188" fontId="17" fillId="0" borderId="1" xfId="6" applyNumberFormat="1" applyFont="1" applyBorder="1" applyAlignment="1">
      <alignment vertical="center"/>
    </xf>
    <xf numFmtId="2" fontId="17" fillId="8" borderId="1" xfId="7" applyNumberFormat="1" applyFont="1" applyFill="1" applyBorder="1" applyAlignment="1">
      <alignment vertical="center"/>
    </xf>
    <xf numFmtId="177" fontId="17" fillId="0" borderId="38" xfId="6" applyNumberFormat="1" applyFont="1" applyFill="1" applyBorder="1" applyAlignment="1">
      <alignment vertical="center"/>
    </xf>
    <xf numFmtId="188" fontId="17" fillId="0" borderId="40" xfId="6" applyNumberFormat="1" applyFont="1" applyBorder="1" applyAlignment="1">
      <alignment vertical="center"/>
    </xf>
    <xf numFmtId="177" fontId="17" fillId="0" borderId="40" xfId="6" applyNumberFormat="1" applyFont="1" applyFill="1" applyBorder="1" applyAlignment="1">
      <alignment vertical="center"/>
    </xf>
    <xf numFmtId="188" fontId="17" fillId="0" borderId="13" xfId="6" applyNumberFormat="1" applyFont="1" applyBorder="1" applyAlignment="1">
      <alignment vertical="center"/>
    </xf>
    <xf numFmtId="2" fontId="17" fillId="8" borderId="13" xfId="7" applyNumberFormat="1" applyFont="1" applyFill="1" applyBorder="1" applyAlignment="1">
      <alignment vertical="center"/>
    </xf>
    <xf numFmtId="2" fontId="2" fillId="0" borderId="13" xfId="7" applyNumberFormat="1" applyFont="1" applyBorder="1" applyAlignment="1">
      <alignment vertical="center"/>
    </xf>
    <xf numFmtId="187" fontId="40" fillId="0" borderId="23" xfId="6" applyNumberFormat="1" applyFont="1" applyBorder="1" applyAlignment="1">
      <alignment vertical="center"/>
    </xf>
    <xf numFmtId="2" fontId="17" fillId="0" borderId="23" xfId="7" applyNumberFormat="1" applyFont="1" applyBorder="1" applyAlignment="1">
      <alignment vertical="center"/>
    </xf>
    <xf numFmtId="38" fontId="17" fillId="0" borderId="1" xfId="6" applyFont="1" applyFill="1" applyBorder="1" applyAlignment="1">
      <alignment vertical="center"/>
    </xf>
    <xf numFmtId="2" fontId="2" fillId="0" borderId="1" xfId="7" applyNumberFormat="1" applyFont="1" applyBorder="1" applyAlignment="1">
      <alignment vertical="center"/>
    </xf>
    <xf numFmtId="188" fontId="17" fillId="0" borderId="44" xfId="6" applyNumberFormat="1" applyFont="1" applyBorder="1" applyAlignment="1">
      <alignment vertical="center"/>
    </xf>
    <xf numFmtId="2" fontId="17" fillId="0" borderId="44" xfId="7" applyNumberFormat="1" applyFont="1" applyBorder="1" applyAlignment="1">
      <alignment vertical="center"/>
    </xf>
    <xf numFmtId="38" fontId="17" fillId="0" borderId="40" xfId="6" applyFont="1" applyFill="1" applyBorder="1" applyAlignment="1">
      <alignment vertical="center"/>
    </xf>
    <xf numFmtId="0" fontId="15" fillId="2" borderId="39" xfId="7" applyFont="1" applyFill="1" applyBorder="1" applyAlignment="1">
      <alignment horizontal="centerContinuous" vertical="center"/>
    </xf>
    <xf numFmtId="0" fontId="15" fillId="2" borderId="41" xfId="7" applyFont="1" applyFill="1" applyBorder="1" applyAlignment="1">
      <alignment horizontal="centerContinuous" vertical="center"/>
    </xf>
    <xf numFmtId="0" fontId="15" fillId="2" borderId="42" xfId="7" applyFont="1" applyFill="1" applyBorder="1" applyAlignment="1">
      <alignment horizontal="centerContinuous" vertical="center"/>
    </xf>
    <xf numFmtId="38" fontId="17" fillId="2" borderId="40" xfId="6" applyFont="1" applyFill="1" applyBorder="1" applyAlignment="1">
      <alignment vertical="center"/>
    </xf>
    <xf numFmtId="0" fontId="41" fillId="2" borderId="41" xfId="7" applyFont="1" applyFill="1" applyBorder="1" applyAlignment="1">
      <alignment vertical="center"/>
    </xf>
    <xf numFmtId="188" fontId="17" fillId="2" borderId="40" xfId="6" applyNumberFormat="1" applyFont="1" applyFill="1" applyBorder="1" applyAlignment="1">
      <alignment vertical="center"/>
    </xf>
    <xf numFmtId="0" fontId="39" fillId="2" borderId="41" xfId="7" applyFont="1" applyFill="1" applyBorder="1" applyAlignment="1">
      <alignment vertical="center"/>
    </xf>
    <xf numFmtId="2" fontId="17" fillId="2" borderId="40" xfId="6" applyNumberFormat="1" applyFont="1" applyFill="1" applyBorder="1" applyAlignment="1">
      <alignment vertical="center"/>
    </xf>
    <xf numFmtId="0" fontId="5" fillId="2" borderId="43" xfId="7" applyFont="1" applyFill="1" applyBorder="1" applyAlignment="1">
      <alignment vertical="center"/>
    </xf>
    <xf numFmtId="0" fontId="17" fillId="2" borderId="41" xfId="7" applyFont="1" applyFill="1" applyBorder="1" applyAlignment="1">
      <alignment vertical="center"/>
    </xf>
    <xf numFmtId="0" fontId="5" fillId="2" borderId="41" xfId="7" applyFont="1" applyFill="1" applyBorder="1" applyAlignment="1">
      <alignment vertical="center"/>
    </xf>
    <xf numFmtId="0" fontId="30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/>
    </xf>
    <xf numFmtId="2" fontId="2" fillId="0" borderId="0" xfId="8" applyNumberFormat="1" applyFont="1" applyAlignment="1">
      <alignment horizontal="centerContinuous"/>
    </xf>
    <xf numFmtId="0" fontId="2" fillId="0" borderId="0" xfId="8" applyFont="1"/>
    <xf numFmtId="0" fontId="2" fillId="0" borderId="0" xfId="8" applyFont="1" applyAlignment="1">
      <alignment horizontal="distributed" vertical="center"/>
    </xf>
    <xf numFmtId="0" fontId="25" fillId="0" borderId="0" xfId="8" applyFont="1" applyAlignment="1">
      <alignment vertical="center"/>
    </xf>
    <xf numFmtId="2" fontId="2" fillId="0" borderId="0" xfId="8" applyNumberFormat="1" applyFont="1"/>
    <xf numFmtId="0" fontId="11" fillId="2" borderId="20" xfId="8" applyFont="1" applyFill="1" applyBorder="1"/>
    <xf numFmtId="0" fontId="2" fillId="2" borderId="12" xfId="8" applyFont="1" applyFill="1" applyBorder="1" applyAlignment="1">
      <alignment horizontal="distributed" vertical="center"/>
    </xf>
    <xf numFmtId="0" fontId="11" fillId="2" borderId="12" xfId="8" applyFont="1" applyFill="1" applyBorder="1"/>
    <xf numFmtId="38" fontId="2" fillId="2" borderId="46" xfId="6" applyFont="1" applyFill="1" applyBorder="1" applyAlignment="1">
      <alignment horizontal="centerContinuous" vertical="center"/>
    </xf>
    <xf numFmtId="0" fontId="2" fillId="2" borderId="47" xfId="8" applyFont="1" applyFill="1" applyBorder="1" applyAlignment="1">
      <alignment horizontal="centerContinuous" vertical="center"/>
    </xf>
    <xf numFmtId="38" fontId="2" fillId="2" borderId="20" xfId="6" applyFont="1" applyFill="1" applyBorder="1" applyAlignment="1">
      <alignment horizontal="centerContinuous" vertical="center"/>
    </xf>
    <xf numFmtId="2" fontId="2" fillId="2" borderId="20" xfId="8" applyNumberFormat="1" applyFont="1" applyFill="1" applyBorder="1" applyAlignment="1">
      <alignment horizontal="centerContinuous" vertical="center"/>
    </xf>
    <xf numFmtId="0" fontId="2" fillId="2" borderId="48" xfId="8" applyFont="1" applyFill="1" applyBorder="1" applyAlignment="1">
      <alignment horizontal="centerContinuous" vertical="center"/>
    </xf>
    <xf numFmtId="0" fontId="11" fillId="2" borderId="47" xfId="8" applyFont="1" applyFill="1" applyBorder="1" applyAlignment="1">
      <alignment horizontal="centerContinuous" vertical="center"/>
    </xf>
    <xf numFmtId="0" fontId="11" fillId="2" borderId="1" xfId="8" applyFont="1" applyFill="1" applyBorder="1"/>
    <xf numFmtId="0" fontId="2" fillId="2" borderId="3" xfId="8" applyFont="1" applyFill="1" applyBorder="1" applyAlignment="1">
      <alignment horizontal="distributed" vertical="center"/>
    </xf>
    <xf numFmtId="0" fontId="11" fillId="2" borderId="3" xfId="8" applyFont="1" applyFill="1" applyBorder="1"/>
    <xf numFmtId="38" fontId="2" fillId="2" borderId="10" xfId="6" applyFont="1" applyFill="1" applyBorder="1" applyAlignment="1">
      <alignment horizontal="centerContinuous" vertical="center"/>
    </xf>
    <xf numFmtId="0" fontId="2" fillId="2" borderId="2" xfId="7" applyFont="1" applyFill="1" applyBorder="1" applyAlignment="1">
      <alignment horizontal="centerContinuous" vertical="center"/>
    </xf>
    <xf numFmtId="38" fontId="2" fillId="2" borderId="1" xfId="6" applyFont="1" applyFill="1" applyBorder="1" applyAlignment="1">
      <alignment horizontal="centerContinuous" vertical="center"/>
    </xf>
    <xf numFmtId="0" fontId="2" fillId="2" borderId="2" xfId="8" applyFont="1" applyFill="1" applyBorder="1" applyAlignment="1">
      <alignment horizontal="centerContinuous" vertical="center"/>
    </xf>
    <xf numFmtId="2" fontId="2" fillId="2" borderId="1" xfId="8" applyNumberFormat="1" applyFont="1" applyFill="1" applyBorder="1" applyAlignment="1">
      <alignment horizontal="centerContinuous" vertical="center"/>
    </xf>
    <xf numFmtId="0" fontId="2" fillId="2" borderId="49" xfId="8" applyFont="1" applyFill="1" applyBorder="1" applyAlignment="1">
      <alignment horizontal="centerContinuous" vertical="center"/>
    </xf>
    <xf numFmtId="0" fontId="11" fillId="2" borderId="2" xfId="8" applyFont="1" applyFill="1" applyBorder="1" applyAlignment="1">
      <alignment horizontal="centerContinuous" vertical="center"/>
    </xf>
    <xf numFmtId="0" fontId="12" fillId="0" borderId="13" xfId="8" applyFont="1" applyBorder="1"/>
    <xf numFmtId="0" fontId="2" fillId="0" borderId="32" xfId="8" applyFont="1" applyBorder="1" applyAlignment="1">
      <alignment horizontal="distributed" vertical="center"/>
    </xf>
    <xf numFmtId="0" fontId="12" fillId="0" borderId="32" xfId="8" applyFont="1" applyBorder="1"/>
    <xf numFmtId="38" fontId="17" fillId="0" borderId="50" xfId="6" applyFont="1" applyFill="1" applyBorder="1" applyAlignment="1">
      <alignment vertical="center"/>
    </xf>
    <xf numFmtId="0" fontId="38" fillId="0" borderId="32" xfId="8" applyFont="1" applyFill="1" applyBorder="1" applyAlignment="1">
      <alignment vertical="center"/>
    </xf>
    <xf numFmtId="0" fontId="39" fillId="0" borderId="32" xfId="8" applyFont="1" applyFill="1" applyBorder="1" applyAlignment="1">
      <alignment vertical="center"/>
    </xf>
    <xf numFmtId="0" fontId="2" fillId="0" borderId="32" xfId="8" applyFont="1" applyFill="1" applyBorder="1" applyAlignment="1">
      <alignment vertical="center"/>
    </xf>
    <xf numFmtId="2" fontId="17" fillId="0" borderId="13" xfId="8" applyNumberFormat="1" applyFont="1" applyFill="1" applyBorder="1" applyAlignment="1">
      <alignment vertical="center"/>
    </xf>
    <xf numFmtId="0" fontId="38" fillId="0" borderId="51" xfId="8" applyFont="1" applyFill="1" applyBorder="1" applyAlignment="1">
      <alignment vertical="center"/>
    </xf>
    <xf numFmtId="0" fontId="17" fillId="0" borderId="32" xfId="8" applyFont="1" applyFill="1" applyBorder="1" applyAlignment="1">
      <alignment vertical="center"/>
    </xf>
    <xf numFmtId="0" fontId="2" fillId="0" borderId="33" xfId="8" applyFont="1" applyBorder="1" applyAlignment="1">
      <alignment vertical="center"/>
    </xf>
    <xf numFmtId="186" fontId="2" fillId="0" borderId="0" xfId="8" applyNumberFormat="1" applyFont="1"/>
    <xf numFmtId="0" fontId="2" fillId="0" borderId="32" xfId="8" applyFont="1" applyFill="1" applyBorder="1" applyAlignment="1">
      <alignment horizontal="distributed" vertical="center"/>
    </xf>
    <xf numFmtId="0" fontId="17" fillId="2" borderId="1" xfId="8" applyFont="1" applyFill="1" applyBorder="1"/>
    <xf numFmtId="0" fontId="17" fillId="2" borderId="3" xfId="8" applyFont="1" applyFill="1" applyBorder="1"/>
    <xf numFmtId="38" fontId="17" fillId="2" borderId="52" xfId="6" applyFont="1" applyFill="1" applyBorder="1" applyAlignment="1">
      <alignment vertical="center"/>
    </xf>
    <xf numFmtId="0" fontId="39" fillId="2" borderId="3" xfId="8" applyFont="1" applyFill="1" applyBorder="1" applyAlignment="1">
      <alignment vertical="center"/>
    </xf>
    <xf numFmtId="188" fontId="17" fillId="2" borderId="1" xfId="6" applyNumberFormat="1" applyFont="1" applyFill="1" applyBorder="1" applyAlignment="1">
      <alignment vertical="center"/>
    </xf>
    <xf numFmtId="38" fontId="17" fillId="2" borderId="1" xfId="6" applyFont="1" applyFill="1" applyBorder="1" applyAlignment="1">
      <alignment vertical="center"/>
    </xf>
    <xf numFmtId="0" fontId="5" fillId="2" borderId="3" xfId="8" applyFont="1" applyFill="1" applyBorder="1" applyAlignment="1">
      <alignment vertical="center"/>
    </xf>
    <xf numFmtId="2" fontId="17" fillId="2" borderId="1" xfId="8" applyNumberFormat="1" applyFont="1" applyFill="1" applyBorder="1" applyAlignment="1">
      <alignment vertical="center"/>
    </xf>
    <xf numFmtId="0" fontId="41" fillId="2" borderId="49" xfId="8" applyFont="1" applyFill="1" applyBorder="1" applyAlignment="1">
      <alignment vertical="center"/>
    </xf>
    <xf numFmtId="38" fontId="17" fillId="2" borderId="10" xfId="6" applyFont="1" applyFill="1" applyBorder="1" applyAlignment="1">
      <alignment vertical="center"/>
    </xf>
    <xf numFmtId="0" fontId="17" fillId="2" borderId="3" xfId="8" applyFont="1" applyFill="1" applyBorder="1" applyAlignment="1">
      <alignment vertical="center"/>
    </xf>
    <xf numFmtId="0" fontId="5" fillId="2" borderId="2" xfId="8" applyFont="1" applyFill="1" applyBorder="1" applyAlignment="1">
      <alignment vertical="center"/>
    </xf>
    <xf numFmtId="38" fontId="2" fillId="0" borderId="0" xfId="6" applyFont="1" applyBorder="1"/>
    <xf numFmtId="0" fontId="2" fillId="0" borderId="0" xfId="8" applyFont="1" applyBorder="1"/>
    <xf numFmtId="188" fontId="2" fillId="0" borderId="0" xfId="6" applyNumberFormat="1" applyFont="1" applyBorder="1"/>
    <xf numFmtId="2" fontId="2" fillId="0" borderId="0" xfId="8" applyNumberFormat="1" applyFont="1" applyBorder="1"/>
    <xf numFmtId="0" fontId="2" fillId="0" borderId="0" xfId="8" applyFont="1" applyFill="1" applyBorder="1" applyAlignment="1">
      <alignment horizontal="center" wrapText="1"/>
    </xf>
    <xf numFmtId="0" fontId="2" fillId="0" borderId="0" xfId="8" applyFont="1" applyFill="1" applyBorder="1" applyAlignment="1">
      <alignment horizontal="center"/>
    </xf>
    <xf numFmtId="0" fontId="2" fillId="0" borderId="0" xfId="8" applyFont="1" applyAlignment="1">
      <alignment horizontal="center"/>
    </xf>
    <xf numFmtId="0" fontId="2" fillId="0" borderId="0" xfId="8" applyFont="1" applyFill="1" applyBorder="1"/>
    <xf numFmtId="181" fontId="2" fillId="0" borderId="0" xfId="8" applyNumberFormat="1" applyFont="1" applyFill="1" applyBorder="1"/>
    <xf numFmtId="181" fontId="2" fillId="0" borderId="0" xfId="8" applyNumberFormat="1" applyFont="1"/>
    <xf numFmtId="0" fontId="42" fillId="0" borderId="0" xfId="5" applyFont="1" applyAlignment="1">
      <alignment vertical="center"/>
    </xf>
    <xf numFmtId="0" fontId="43" fillId="0" borderId="0" xfId="5" applyFont="1" applyAlignment="1">
      <alignment vertical="center"/>
    </xf>
    <xf numFmtId="0" fontId="44" fillId="0" borderId="0" xfId="5" applyFont="1" applyAlignment="1">
      <alignment vertical="center"/>
    </xf>
    <xf numFmtId="0" fontId="45" fillId="0" borderId="0" xfId="5" applyFont="1" applyAlignment="1">
      <alignment vertical="center"/>
    </xf>
    <xf numFmtId="0" fontId="43" fillId="0" borderId="0" xfId="5" applyFont="1" applyAlignment="1">
      <alignment horizontal="right" vertical="center"/>
    </xf>
    <xf numFmtId="0" fontId="43" fillId="0" borderId="0" xfId="5" applyFont="1" applyFill="1" applyAlignment="1">
      <alignment vertical="center"/>
    </xf>
    <xf numFmtId="0" fontId="43" fillId="0" borderId="1" xfId="5" applyFont="1" applyFill="1" applyBorder="1" applyAlignment="1">
      <alignment vertical="center" wrapText="1"/>
    </xf>
    <xf numFmtId="0" fontId="43" fillId="0" borderId="3" xfId="5" applyFont="1" applyFill="1" applyBorder="1" applyAlignment="1">
      <alignment vertical="center" wrapText="1"/>
    </xf>
    <xf numFmtId="0" fontId="43" fillId="0" borderId="0" xfId="5" applyFont="1" applyBorder="1" applyAlignment="1">
      <alignment vertical="center"/>
    </xf>
    <xf numFmtId="0" fontId="43" fillId="0" borderId="0" xfId="5" applyFont="1" applyAlignment="1">
      <alignment vertical="center" wrapText="1"/>
    </xf>
    <xf numFmtId="0" fontId="46" fillId="0" borderId="0" xfId="5" applyFont="1" applyAlignment="1">
      <alignment horizontal="right" vertical="center"/>
    </xf>
    <xf numFmtId="0" fontId="43" fillId="10" borderId="0" xfId="5" applyFont="1" applyFill="1" applyAlignment="1">
      <alignment vertical="center"/>
    </xf>
    <xf numFmtId="191" fontId="43" fillId="0" borderId="77" xfId="5" applyNumberFormat="1" applyFont="1" applyFill="1" applyBorder="1" applyAlignment="1">
      <alignment vertical="center"/>
    </xf>
    <xf numFmtId="191" fontId="43" fillId="0" borderId="3" xfId="5" applyNumberFormat="1" applyFont="1" applyFill="1" applyBorder="1" applyAlignment="1">
      <alignment vertical="center"/>
    </xf>
    <xf numFmtId="0" fontId="43" fillId="9" borderId="60" xfId="5" applyFont="1" applyFill="1" applyBorder="1" applyAlignment="1">
      <alignment vertical="center" wrapText="1"/>
    </xf>
    <xf numFmtId="0" fontId="43" fillId="9" borderId="61" xfId="5" applyFont="1" applyFill="1" applyBorder="1" applyAlignment="1">
      <alignment horizontal="right" vertical="center"/>
    </xf>
    <xf numFmtId="191" fontId="43" fillId="0" borderId="59" xfId="5" applyNumberFormat="1" applyFont="1" applyFill="1" applyBorder="1" applyAlignment="1">
      <alignment vertical="center"/>
    </xf>
    <xf numFmtId="191" fontId="43" fillId="0" borderId="60" xfId="5" applyNumberFormat="1" applyFont="1" applyFill="1" applyBorder="1" applyAlignment="1">
      <alignment vertical="center"/>
    </xf>
    <xf numFmtId="191" fontId="43" fillId="9" borderId="60" xfId="5" applyNumberFormat="1" applyFont="1" applyFill="1" applyBorder="1" applyAlignment="1">
      <alignment vertical="center"/>
    </xf>
    <xf numFmtId="191" fontId="43" fillId="9" borderId="61" xfId="5" applyNumberFormat="1" applyFont="1" applyFill="1" applyBorder="1" applyAlignment="1">
      <alignment horizontal="right" vertical="center"/>
    </xf>
    <xf numFmtId="0" fontId="43" fillId="0" borderId="57" xfId="5" applyFont="1" applyFill="1" applyBorder="1" applyAlignment="1">
      <alignment horizontal="right" vertical="center"/>
    </xf>
    <xf numFmtId="0" fontId="45" fillId="0" borderId="0" xfId="5" applyFont="1" applyFill="1" applyAlignment="1">
      <alignment vertical="center"/>
    </xf>
    <xf numFmtId="0" fontId="46" fillId="0" borderId="0" xfId="5" applyFont="1" applyFill="1" applyAlignment="1">
      <alignment horizontal="right" vertical="center"/>
    </xf>
    <xf numFmtId="0" fontId="43" fillId="0" borderId="0" xfId="5" applyFont="1" applyFill="1" applyBorder="1" applyAlignment="1">
      <alignment vertical="center"/>
    </xf>
    <xf numFmtId="0" fontId="43" fillId="0" borderId="0" xfId="5" applyFont="1" applyFill="1" applyBorder="1" applyAlignment="1">
      <alignment horizontal="right" vertical="center"/>
    </xf>
    <xf numFmtId="0" fontId="43" fillId="0" borderId="0" xfId="5" applyFont="1" applyFill="1" applyBorder="1" applyAlignment="1">
      <alignment horizontal="center" vertical="center"/>
    </xf>
    <xf numFmtId="0" fontId="43" fillId="0" borderId="0" xfId="5" applyFont="1" applyFill="1" applyAlignment="1">
      <alignment horizontal="left" vertical="center"/>
    </xf>
    <xf numFmtId="0" fontId="43" fillId="0" borderId="0" xfId="5" applyFont="1" applyFill="1" applyBorder="1" applyAlignment="1">
      <alignment horizontal="left" vertical="center"/>
    </xf>
    <xf numFmtId="187" fontId="43" fillId="0" borderId="0" xfId="5" applyNumberFormat="1" applyFont="1" applyFill="1" applyBorder="1" applyAlignment="1">
      <alignment vertical="center"/>
    </xf>
    <xf numFmtId="0" fontId="43" fillId="0" borderId="79" xfId="5" applyFont="1" applyFill="1" applyBorder="1" applyAlignment="1">
      <alignment vertical="center"/>
    </xf>
    <xf numFmtId="192" fontId="43" fillId="0" borderId="0" xfId="5" applyNumberFormat="1" applyFont="1" applyFill="1" applyBorder="1" applyAlignment="1">
      <alignment horizontal="right" vertical="center"/>
    </xf>
    <xf numFmtId="187" fontId="43" fillId="0" borderId="0" xfId="5" applyNumberFormat="1" applyFont="1" applyFill="1" applyAlignment="1">
      <alignment vertical="center"/>
    </xf>
    <xf numFmtId="0" fontId="47" fillId="0" borderId="23" xfId="5" applyFont="1" applyBorder="1" applyAlignment="1">
      <alignment vertical="center"/>
    </xf>
    <xf numFmtId="0" fontId="47" fillId="0" borderId="0" xfId="5" applyFont="1" applyAlignment="1">
      <alignment vertical="center"/>
    </xf>
    <xf numFmtId="0" fontId="48" fillId="0" borderId="0" xfId="5" applyFont="1" applyBorder="1" applyAlignment="1">
      <alignment horizontal="right" vertical="center"/>
    </xf>
    <xf numFmtId="0" fontId="43" fillId="0" borderId="0" xfId="5" applyFont="1" applyBorder="1" applyAlignment="1">
      <alignment horizontal="center" vertical="center"/>
    </xf>
    <xf numFmtId="193" fontId="43" fillId="0" borderId="0" xfId="5" applyNumberFormat="1" applyFont="1" applyBorder="1" applyAlignment="1">
      <alignment vertical="center"/>
    </xf>
    <xf numFmtId="187" fontId="43" fillId="0" borderId="0" xfId="5" applyNumberFormat="1" applyFont="1" applyBorder="1" applyAlignment="1">
      <alignment vertical="center"/>
    </xf>
    <xf numFmtId="194" fontId="43" fillId="0" borderId="0" xfId="5" applyNumberFormat="1" applyFont="1" applyBorder="1" applyAlignment="1">
      <alignment vertical="center"/>
    </xf>
    <xf numFmtId="0" fontId="43" fillId="0" borderId="0" xfId="5" applyFont="1" applyAlignment="1">
      <alignment horizontal="left" vertical="center"/>
    </xf>
    <xf numFmtId="0" fontId="43" fillId="0" borderId="0" xfId="5" applyFont="1" applyBorder="1" applyAlignment="1">
      <alignment horizontal="left" vertical="center"/>
    </xf>
    <xf numFmtId="0" fontId="43" fillId="0" borderId="79" xfId="5" applyFont="1" applyBorder="1" applyAlignment="1">
      <alignment vertical="center"/>
    </xf>
    <xf numFmtId="192" fontId="43" fillId="0" borderId="0" xfId="5" applyNumberFormat="1" applyFont="1" applyBorder="1" applyAlignment="1">
      <alignment horizontal="right" vertical="center"/>
    </xf>
    <xf numFmtId="0" fontId="46" fillId="0" borderId="0" xfId="5" applyFont="1" applyAlignment="1">
      <alignment vertical="center"/>
    </xf>
    <xf numFmtId="195" fontId="43" fillId="0" borderId="0" xfId="5" applyNumberFormat="1" applyFont="1" applyBorder="1" applyAlignment="1">
      <alignment vertical="center"/>
    </xf>
    <xf numFmtId="187" fontId="43" fillId="0" borderId="0" xfId="5" applyNumberFormat="1" applyFont="1" applyAlignment="1">
      <alignment vertical="center"/>
    </xf>
    <xf numFmtId="196" fontId="43" fillId="0" borderId="0" xfId="5" applyNumberFormat="1" applyFont="1" applyBorder="1" applyAlignment="1">
      <alignment vertical="center"/>
    </xf>
    <xf numFmtId="0" fontId="43" fillId="0" borderId="0" xfId="5" applyFont="1" applyBorder="1" applyAlignment="1">
      <alignment vertical="center" wrapText="1"/>
    </xf>
    <xf numFmtId="197" fontId="43" fillId="0" borderId="0" xfId="5" applyNumberFormat="1" applyFont="1" applyBorder="1" applyAlignment="1">
      <alignment vertical="center"/>
    </xf>
    <xf numFmtId="0" fontId="49" fillId="0" borderId="0" xfId="5" applyFont="1" applyAlignment="1">
      <alignment vertical="center"/>
    </xf>
    <xf numFmtId="0" fontId="49" fillId="0" borderId="3" xfId="5" applyFont="1" applyBorder="1" applyAlignment="1">
      <alignment vertical="center"/>
    </xf>
    <xf numFmtId="0" fontId="50" fillId="0" borderId="0" xfId="5" applyFont="1" applyBorder="1" applyAlignment="1">
      <alignment vertical="center"/>
    </xf>
    <xf numFmtId="0" fontId="50" fillId="0" borderId="0" xfId="5" applyFont="1" applyBorder="1" applyAlignment="1">
      <alignment horizontal="right" vertical="center"/>
    </xf>
    <xf numFmtId="0" fontId="43" fillId="0" borderId="34" xfId="5" applyFont="1" applyBorder="1" applyAlignment="1">
      <alignment horizontal="left" vertical="center"/>
    </xf>
    <xf numFmtId="0" fontId="43" fillId="0" borderId="35" xfId="5" applyFont="1" applyBorder="1" applyAlignment="1">
      <alignment horizontal="left" vertical="center"/>
    </xf>
    <xf numFmtId="0" fontId="43" fillId="0" borderId="34" xfId="5" applyFont="1" applyBorder="1" applyAlignment="1">
      <alignment vertical="center"/>
    </xf>
    <xf numFmtId="0" fontId="43" fillId="0" borderId="35" xfId="5" applyFont="1" applyBorder="1" applyAlignment="1">
      <alignment vertical="center"/>
    </xf>
    <xf numFmtId="0" fontId="43" fillId="0" borderId="15" xfId="5" applyFont="1" applyBorder="1" applyAlignment="1">
      <alignment horizontal="left" vertical="center"/>
    </xf>
    <xf numFmtId="0" fontId="43" fillId="0" borderId="82" xfId="5" applyFont="1" applyBorder="1" applyAlignment="1">
      <alignment horizontal="left" vertical="center"/>
    </xf>
    <xf numFmtId="0" fontId="43" fillId="0" borderId="15" xfId="5" applyFont="1" applyBorder="1" applyAlignment="1">
      <alignment vertical="center"/>
    </xf>
    <xf numFmtId="0" fontId="43" fillId="0" borderId="82" xfId="5" applyFont="1" applyBorder="1" applyAlignment="1">
      <alignment vertical="center"/>
    </xf>
    <xf numFmtId="0" fontId="43" fillId="0" borderId="82" xfId="5" applyFont="1" applyFill="1" applyBorder="1" applyAlignment="1">
      <alignment horizontal="left" vertical="center"/>
    </xf>
    <xf numFmtId="0" fontId="45" fillId="0" borderId="15" xfId="5" applyFont="1" applyBorder="1" applyAlignment="1">
      <alignment vertical="center"/>
    </xf>
    <xf numFmtId="0" fontId="45" fillId="0" borderId="82" xfId="5" applyFont="1" applyBorder="1" applyAlignment="1">
      <alignment vertical="center"/>
    </xf>
    <xf numFmtId="0" fontId="43" fillId="0" borderId="15" xfId="5" applyFont="1" applyFill="1" applyBorder="1" applyAlignment="1">
      <alignment vertical="center"/>
    </xf>
    <xf numFmtId="0" fontId="43" fillId="0" borderId="82" xfId="5" applyFont="1" applyFill="1" applyBorder="1" applyAlignment="1">
      <alignment vertical="center"/>
    </xf>
    <xf numFmtId="0" fontId="43" fillId="0" borderId="17" xfId="5" applyFont="1" applyBorder="1" applyAlignment="1">
      <alignment vertical="center"/>
    </xf>
    <xf numFmtId="187" fontId="43" fillId="0" borderId="0" xfId="5" applyNumberFormat="1" applyFont="1" applyBorder="1" applyAlignment="1">
      <alignment horizontal="right" vertical="center" indent="1"/>
    </xf>
    <xf numFmtId="0" fontId="43" fillId="0" borderId="79" xfId="5" applyFont="1" applyBorder="1" applyAlignment="1">
      <alignment horizontal="left" vertical="center"/>
    </xf>
    <xf numFmtId="187" fontId="43" fillId="0" borderId="79" xfId="5" applyNumberFormat="1" applyFont="1" applyBorder="1" applyAlignment="1">
      <alignment horizontal="right" vertical="center" indent="1"/>
    </xf>
    <xf numFmtId="187" fontId="43" fillId="0" borderId="86" xfId="5" applyNumberFormat="1" applyFont="1" applyBorder="1" applyAlignment="1">
      <alignment horizontal="right" vertical="center" indent="1"/>
    </xf>
    <xf numFmtId="0" fontId="45" fillId="0" borderId="38" xfId="5" applyFont="1" applyBorder="1" applyAlignment="1">
      <alignment horizontal="left" vertical="center"/>
    </xf>
    <xf numFmtId="0" fontId="45" fillId="0" borderId="60" xfId="5" applyFont="1" applyBorder="1" applyAlignment="1">
      <alignment horizontal="left" vertical="center"/>
    </xf>
    <xf numFmtId="0" fontId="45" fillId="0" borderId="38" xfId="5" applyFont="1" applyBorder="1" applyAlignment="1">
      <alignment vertical="center"/>
    </xf>
    <xf numFmtId="0" fontId="45" fillId="0" borderId="60" xfId="5" applyFont="1" applyBorder="1" applyAlignment="1">
      <alignment vertical="center"/>
    </xf>
    <xf numFmtId="0" fontId="45" fillId="0" borderId="4" xfId="5" applyFont="1" applyBorder="1" applyAlignment="1">
      <alignment vertical="center"/>
    </xf>
    <xf numFmtId="0" fontId="45" fillId="0" borderId="5" xfId="5" applyFont="1" applyBorder="1" applyAlignment="1">
      <alignment vertical="center"/>
    </xf>
    <xf numFmtId="0" fontId="52" fillId="0" borderId="0" xfId="5" applyFont="1" applyFill="1" applyAlignment="1">
      <alignment vertical="center"/>
    </xf>
    <xf numFmtId="0" fontId="52" fillId="0" borderId="0" xfId="5" applyFont="1" applyAlignment="1">
      <alignment vertical="center"/>
    </xf>
    <xf numFmtId="0" fontId="53" fillId="0" borderId="0" xfId="5" applyFont="1" applyAlignment="1">
      <alignment vertical="center"/>
    </xf>
    <xf numFmtId="0" fontId="52" fillId="0" borderId="0" xfId="5" applyFont="1" applyAlignment="1">
      <alignment horizontal="right" vertical="center"/>
    </xf>
    <xf numFmtId="0" fontId="52" fillId="0" borderId="1" xfId="5" applyFont="1" applyFill="1" applyBorder="1" applyAlignment="1">
      <alignment vertical="center" wrapText="1"/>
    </xf>
    <xf numFmtId="0" fontId="52" fillId="0" borderId="3" xfId="5" applyFont="1" applyFill="1" applyBorder="1" applyAlignment="1">
      <alignment vertical="center" wrapText="1"/>
    </xf>
    <xf numFmtId="0" fontId="52" fillId="0" borderId="0" xfId="5" applyFont="1" applyAlignment="1">
      <alignment vertical="center" wrapText="1"/>
    </xf>
    <xf numFmtId="0" fontId="54" fillId="0" borderId="0" xfId="5" applyFont="1" applyAlignment="1">
      <alignment horizontal="right" vertical="center"/>
    </xf>
    <xf numFmtId="191" fontId="52" fillId="0" borderId="77" xfId="5" applyNumberFormat="1" applyFont="1" applyFill="1" applyBorder="1" applyAlignment="1">
      <alignment vertical="center"/>
    </xf>
    <xf numFmtId="191" fontId="52" fillId="0" borderId="3" xfId="5" applyNumberFormat="1" applyFont="1" applyFill="1" applyBorder="1" applyAlignment="1">
      <alignment vertical="center"/>
    </xf>
    <xf numFmtId="0" fontId="52" fillId="9" borderId="60" xfId="5" applyFont="1" applyFill="1" applyBorder="1" applyAlignment="1">
      <alignment vertical="center" wrapText="1"/>
    </xf>
    <xf numFmtId="0" fontId="52" fillId="9" borderId="61" xfId="5" applyFont="1" applyFill="1" applyBorder="1" applyAlignment="1">
      <alignment horizontal="right" vertical="center"/>
    </xf>
    <xf numFmtId="191" fontId="52" fillId="0" borderId="59" xfId="5" applyNumberFormat="1" applyFont="1" applyFill="1" applyBorder="1" applyAlignment="1">
      <alignment vertical="center"/>
    </xf>
    <xf numFmtId="191" fontId="52" fillId="0" borderId="60" xfId="5" applyNumberFormat="1" applyFont="1" applyFill="1" applyBorder="1" applyAlignment="1">
      <alignment vertical="center"/>
    </xf>
    <xf numFmtId="191" fontId="52" fillId="9" borderId="60" xfId="5" applyNumberFormat="1" applyFont="1" applyFill="1" applyBorder="1" applyAlignment="1">
      <alignment vertical="center"/>
    </xf>
    <xf numFmtId="191" fontId="52" fillId="9" borderId="61" xfId="5" applyNumberFormat="1" applyFont="1" applyFill="1" applyBorder="1" applyAlignment="1">
      <alignment horizontal="right" vertical="center"/>
    </xf>
    <xf numFmtId="0" fontId="52" fillId="0" borderId="57" xfId="5" applyFont="1" applyFill="1" applyBorder="1" applyAlignment="1">
      <alignment horizontal="right" vertical="center"/>
    </xf>
    <xf numFmtId="0" fontId="53" fillId="0" borderId="0" xfId="5" applyFont="1" applyFill="1" applyAlignment="1">
      <alignment vertical="center"/>
    </xf>
    <xf numFmtId="0" fontId="54" fillId="0" borderId="0" xfId="5" applyFont="1" applyFill="1" applyAlignment="1">
      <alignment horizontal="right" vertical="center"/>
    </xf>
    <xf numFmtId="0" fontId="52" fillId="0" borderId="23" xfId="5" applyFont="1" applyFill="1" applyBorder="1" applyAlignment="1">
      <alignment vertical="center" wrapText="1"/>
    </xf>
    <xf numFmtId="0" fontId="52" fillId="0" borderId="0" xfId="5" applyFont="1" applyFill="1" applyBorder="1" applyAlignment="1">
      <alignment vertical="center" wrapText="1"/>
    </xf>
    <xf numFmtId="0" fontId="52" fillId="0" borderId="72" xfId="5" applyFont="1" applyFill="1" applyBorder="1" applyAlignment="1">
      <alignment horizontal="right" vertical="center"/>
    </xf>
    <xf numFmtId="191" fontId="52" fillId="0" borderId="0" xfId="5" applyNumberFormat="1" applyFont="1" applyFill="1" applyBorder="1" applyAlignment="1">
      <alignment vertical="center"/>
    </xf>
    <xf numFmtId="0" fontId="52" fillId="0" borderId="0" xfId="5" applyFont="1" applyFill="1" applyAlignment="1">
      <alignment horizontal="left" vertical="center"/>
    </xf>
    <xf numFmtId="0" fontId="52" fillId="0" borderId="79" xfId="5" applyFont="1" applyFill="1" applyBorder="1" applyAlignment="1">
      <alignment vertical="center"/>
    </xf>
    <xf numFmtId="0" fontId="52" fillId="0" borderId="0" xfId="5" applyFont="1" applyFill="1" applyBorder="1" applyAlignment="1">
      <alignment vertical="center"/>
    </xf>
    <xf numFmtId="192" fontId="52" fillId="0" borderId="0" xfId="5" applyNumberFormat="1" applyFont="1" applyFill="1" applyBorder="1" applyAlignment="1">
      <alignment horizontal="right" vertical="center"/>
    </xf>
    <xf numFmtId="0" fontId="55" fillId="0" borderId="23" xfId="5" applyFont="1" applyBorder="1" applyAlignment="1">
      <alignment vertical="center"/>
    </xf>
    <xf numFmtId="0" fontId="55" fillId="0" borderId="0" xfId="5" applyFont="1" applyAlignment="1">
      <alignment vertical="center"/>
    </xf>
    <xf numFmtId="0" fontId="52" fillId="0" borderId="0" xfId="5" applyFont="1" applyBorder="1" applyAlignment="1">
      <alignment vertical="center"/>
    </xf>
    <xf numFmtId="0" fontId="52" fillId="0" borderId="0" xfId="5" applyFont="1" applyBorder="1" applyAlignment="1"/>
    <xf numFmtId="0" fontId="54" fillId="0" borderId="0" xfId="5" applyFont="1" applyAlignment="1">
      <alignment horizontal="right"/>
    </xf>
    <xf numFmtId="0" fontId="52" fillId="8" borderId="0" xfId="5" applyFont="1" applyFill="1" applyAlignment="1">
      <alignment vertical="center"/>
    </xf>
    <xf numFmtId="0" fontId="56" fillId="0" borderId="0" xfId="5" applyFont="1" applyAlignment="1">
      <alignment horizontal="center" vertical="center"/>
    </xf>
    <xf numFmtId="0" fontId="52" fillId="0" borderId="0" xfId="5" applyFont="1" applyAlignment="1">
      <alignment horizontal="left" vertical="center"/>
    </xf>
    <xf numFmtId="0" fontId="52" fillId="0" borderId="79" xfId="5" applyFont="1" applyBorder="1" applyAlignment="1">
      <alignment vertical="center"/>
    </xf>
    <xf numFmtId="0" fontId="54" fillId="0" borderId="0" xfId="5" applyFont="1" applyAlignment="1">
      <alignment vertical="center"/>
    </xf>
    <xf numFmtId="0" fontId="53" fillId="8" borderId="0" xfId="5" applyFont="1" applyFill="1" applyAlignment="1">
      <alignment vertical="center"/>
    </xf>
    <xf numFmtId="0" fontId="57" fillId="0" borderId="0" xfId="5" applyFont="1" applyAlignment="1">
      <alignment vertical="center"/>
    </xf>
    <xf numFmtId="0" fontId="57" fillId="0" borderId="3" xfId="5" applyFont="1" applyBorder="1" applyAlignment="1">
      <alignment vertical="center"/>
    </xf>
    <xf numFmtId="0" fontId="58" fillId="0" borderId="0" xfId="5" applyFont="1" applyBorder="1" applyAlignment="1">
      <alignment vertical="center"/>
    </xf>
    <xf numFmtId="0" fontId="58" fillId="0" borderId="0" xfId="5" applyFont="1" applyBorder="1" applyAlignment="1">
      <alignment horizontal="right" vertical="center"/>
    </xf>
    <xf numFmtId="0" fontId="59" fillId="0" borderId="0" xfId="5" applyFont="1" applyAlignment="1">
      <alignment vertical="center"/>
    </xf>
    <xf numFmtId="0" fontId="59" fillId="0" borderId="34" xfId="5" applyFont="1" applyBorder="1" applyAlignment="1">
      <alignment horizontal="left" vertical="center"/>
    </xf>
    <xf numFmtId="0" fontId="59" fillId="0" borderId="35" xfId="5" applyFont="1" applyBorder="1" applyAlignment="1">
      <alignment horizontal="left" vertical="center"/>
    </xf>
    <xf numFmtId="0" fontId="59" fillId="0" borderId="34" xfId="5" applyFont="1" applyBorder="1" applyAlignment="1">
      <alignment vertical="center"/>
    </xf>
    <xf numFmtId="0" fontId="59" fillId="0" borderId="35" xfId="5" applyFont="1" applyBorder="1" applyAlignment="1">
      <alignment vertical="center"/>
    </xf>
    <xf numFmtId="0" fontId="59" fillId="0" borderId="15" xfId="5" applyFont="1" applyBorder="1" applyAlignment="1">
      <alignment horizontal="left" vertical="center"/>
    </xf>
    <xf numFmtId="0" fontId="59" fillId="0" borderId="82" xfId="5" applyFont="1" applyBorder="1" applyAlignment="1">
      <alignment horizontal="left" vertical="center"/>
    </xf>
    <xf numFmtId="0" fontId="59" fillId="0" borderId="15" xfId="5" applyFont="1" applyBorder="1" applyAlignment="1">
      <alignment vertical="center"/>
    </xf>
    <xf numFmtId="0" fontId="59" fillId="0" borderId="82" xfId="5" applyFont="1" applyBorder="1" applyAlignment="1">
      <alignment vertical="center"/>
    </xf>
    <xf numFmtId="0" fontId="59" fillId="0" borderId="82" xfId="5" applyFont="1" applyFill="1" applyBorder="1" applyAlignment="1">
      <alignment horizontal="left" vertical="center"/>
    </xf>
    <xf numFmtId="0" fontId="61" fillId="0" borderId="15" xfId="5" applyFont="1" applyBorder="1" applyAlignment="1">
      <alignment vertical="center"/>
    </xf>
    <xf numFmtId="0" fontId="61" fillId="0" borderId="82" xfId="5" applyFont="1" applyBorder="1" applyAlignment="1">
      <alignment vertical="center"/>
    </xf>
    <xf numFmtId="0" fontId="59" fillId="0" borderId="15" xfId="5" applyFont="1" applyFill="1" applyBorder="1" applyAlignment="1">
      <alignment vertical="center"/>
    </xf>
    <xf numFmtId="0" fontId="59" fillId="0" borderId="82" xfId="5" applyFont="1" applyFill="1" applyBorder="1" applyAlignment="1">
      <alignment vertical="center"/>
    </xf>
    <xf numFmtId="0" fontId="59" fillId="0" borderId="17" xfId="5" applyFont="1" applyBorder="1" applyAlignment="1">
      <alignment vertical="center"/>
    </xf>
    <xf numFmtId="0" fontId="59" fillId="0" borderId="79" xfId="5" applyFont="1" applyBorder="1" applyAlignment="1">
      <alignment horizontal="left" vertical="center"/>
    </xf>
    <xf numFmtId="0" fontId="59" fillId="0" borderId="79" xfId="5" applyFont="1" applyBorder="1" applyAlignment="1">
      <alignment vertical="center"/>
    </xf>
    <xf numFmtId="187" fontId="59" fillId="0" borderId="0" xfId="5" applyNumberFormat="1" applyFont="1" applyBorder="1" applyAlignment="1">
      <alignment horizontal="right" vertical="center" indent="1"/>
    </xf>
    <xf numFmtId="0" fontId="61" fillId="0" borderId="4" xfId="5" applyFont="1" applyBorder="1" applyAlignment="1">
      <alignment horizontal="left" vertical="center"/>
    </xf>
    <xf numFmtId="0" fontId="61" fillId="0" borderId="5" xfId="5" applyFont="1" applyBorder="1" applyAlignment="1">
      <alignment horizontal="left" vertical="center"/>
    </xf>
    <xf numFmtId="0" fontId="61" fillId="0" borderId="17" xfId="5" applyFont="1" applyBorder="1" applyAlignment="1">
      <alignment vertical="center"/>
    </xf>
    <xf numFmtId="0" fontId="61" fillId="0" borderId="79" xfId="5" applyFont="1" applyBorder="1" applyAlignment="1">
      <alignment vertical="center"/>
    </xf>
    <xf numFmtId="0" fontId="61" fillId="0" borderId="12" xfId="5" applyFont="1" applyBorder="1" applyAlignment="1">
      <alignment vertical="center"/>
    </xf>
    <xf numFmtId="0" fontId="61" fillId="0" borderId="38" xfId="5" applyFont="1" applyBorder="1" applyAlignment="1">
      <alignment vertical="center"/>
    </xf>
    <xf numFmtId="0" fontId="61" fillId="0" borderId="60" xfId="5" applyFont="1" applyBorder="1" applyAlignment="1">
      <alignment vertical="center"/>
    </xf>
    <xf numFmtId="0" fontId="61" fillId="0" borderId="4" xfId="5" applyFont="1" applyBorder="1" applyAlignment="1">
      <alignment vertical="center"/>
    </xf>
    <xf numFmtId="0" fontId="61" fillId="0" borderId="5" xfId="5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84" fontId="4" fillId="0" borderId="4" xfId="5" quotePrefix="1" applyNumberFormat="1" applyFont="1" applyFill="1" applyBorder="1" applyAlignment="1">
      <alignment horizontal="right" vertical="center"/>
    </xf>
    <xf numFmtId="184" fontId="4" fillId="0" borderId="6" xfId="5" quotePrefix="1" applyNumberFormat="1" applyFont="1" applyFill="1" applyBorder="1" applyAlignment="1">
      <alignment horizontal="right" vertical="center"/>
    </xf>
    <xf numFmtId="184" fontId="34" fillId="2" borderId="4" xfId="5" quotePrefix="1" applyNumberFormat="1" applyFont="1" applyFill="1" applyBorder="1" applyAlignment="1">
      <alignment horizontal="right" vertical="center"/>
    </xf>
    <xf numFmtId="184" fontId="34" fillId="2" borderId="6" xfId="5" quotePrefix="1" applyNumberFormat="1" applyFont="1" applyFill="1" applyBorder="1" applyAlignment="1">
      <alignment horizontal="right" vertical="center"/>
    </xf>
    <xf numFmtId="184" fontId="35" fillId="0" borderId="4" xfId="5" quotePrefix="1" applyNumberFormat="1" applyFont="1" applyFill="1" applyBorder="1" applyAlignment="1">
      <alignment horizontal="right" vertical="center"/>
    </xf>
    <xf numFmtId="184" fontId="35" fillId="0" borderId="6" xfId="5" quotePrefix="1" applyNumberFormat="1" applyFont="1" applyFill="1" applyBorder="1" applyAlignment="1">
      <alignment horizontal="right" vertical="center"/>
    </xf>
    <xf numFmtId="184" fontId="34" fillId="0" borderId="4" xfId="5" applyNumberFormat="1" applyFont="1" applyBorder="1" applyAlignment="1">
      <alignment horizontal="right" vertical="center"/>
    </xf>
    <xf numFmtId="0" fontId="34" fillId="0" borderId="6" xfId="5" applyFont="1" applyBorder="1" applyAlignment="1">
      <alignment horizontal="right" vertical="center"/>
    </xf>
    <xf numFmtId="184" fontId="34" fillId="0" borderId="4" xfId="5" quotePrefix="1" applyNumberFormat="1" applyFont="1" applyFill="1" applyBorder="1" applyAlignment="1">
      <alignment horizontal="right" vertical="center"/>
    </xf>
    <xf numFmtId="184" fontId="34" fillId="0" borderId="6" xfId="5" quotePrefix="1" applyNumberFormat="1" applyFont="1" applyFill="1" applyBorder="1" applyAlignment="1">
      <alignment horizontal="right" vertical="center"/>
    </xf>
    <xf numFmtId="0" fontId="2" fillId="0" borderId="0" xfId="8" applyFont="1" applyFill="1" applyBorder="1" applyAlignment="1">
      <alignment horizontal="center"/>
    </xf>
    <xf numFmtId="0" fontId="22" fillId="0" borderId="0" xfId="5" applyFill="1" applyBorder="1"/>
    <xf numFmtId="0" fontId="43" fillId="0" borderId="20" xfId="5" applyFont="1" applyFill="1" applyBorder="1" applyAlignment="1">
      <alignment horizontal="center" vertical="center" wrapText="1"/>
    </xf>
    <xf numFmtId="0" fontId="43" fillId="0" borderId="12" xfId="5" applyFont="1" applyFill="1" applyBorder="1" applyAlignment="1">
      <alignment horizontal="center" vertical="center" wrapText="1"/>
    </xf>
    <xf numFmtId="0" fontId="43" fillId="0" borderId="1" xfId="5" applyFont="1" applyFill="1" applyBorder="1" applyAlignment="1">
      <alignment horizontal="center" vertical="center" wrapText="1"/>
    </xf>
    <xf numFmtId="0" fontId="43" fillId="0" borderId="3" xfId="5" applyFont="1" applyFill="1" applyBorder="1" applyAlignment="1">
      <alignment horizontal="center" vertical="center" wrapText="1"/>
    </xf>
    <xf numFmtId="0" fontId="43" fillId="0" borderId="53" xfId="5" applyFont="1" applyFill="1" applyBorder="1" applyAlignment="1">
      <alignment horizontal="center" vertical="center" wrapText="1"/>
    </xf>
    <xf numFmtId="189" fontId="43" fillId="0" borderId="54" xfId="5" applyNumberFormat="1" applyFont="1" applyFill="1" applyBorder="1" applyAlignment="1">
      <alignment horizontal="right" vertical="center"/>
    </xf>
    <xf numFmtId="190" fontId="43" fillId="0" borderId="54" xfId="5" applyNumberFormat="1" applyFont="1" applyFill="1" applyBorder="1" applyAlignment="1">
      <alignment horizontal="right" vertical="center"/>
    </xf>
    <xf numFmtId="189" fontId="43" fillId="0" borderId="56" xfId="5" applyNumberFormat="1" applyFont="1" applyFill="1" applyBorder="1" applyAlignment="1">
      <alignment horizontal="right" vertical="center"/>
    </xf>
    <xf numFmtId="0" fontId="43" fillId="0" borderId="60" xfId="5" applyFont="1" applyFill="1" applyBorder="1" applyAlignment="1">
      <alignment horizontal="center" vertical="center" wrapText="1"/>
    </xf>
    <xf numFmtId="0" fontId="43" fillId="0" borderId="61" xfId="5" applyFont="1" applyFill="1" applyBorder="1" applyAlignment="1">
      <alignment horizontal="center" vertical="center" wrapText="1"/>
    </xf>
    <xf numFmtId="191" fontId="43" fillId="0" borderId="61" xfId="5" applyNumberFormat="1" applyFont="1" applyFill="1" applyBorder="1" applyAlignment="1">
      <alignment horizontal="right" vertical="center"/>
    </xf>
    <xf numFmtId="191" fontId="43" fillId="0" borderId="58" xfId="5" applyNumberFormat="1" applyFont="1" applyFill="1" applyBorder="1" applyAlignment="1">
      <alignment horizontal="right" vertical="center"/>
    </xf>
    <xf numFmtId="191" fontId="43" fillId="0" borderId="62" xfId="5" applyNumberFormat="1" applyFont="1" applyFill="1" applyBorder="1" applyAlignment="1">
      <alignment horizontal="right" vertical="center"/>
    </xf>
    <xf numFmtId="189" fontId="45" fillId="0" borderId="71" xfId="5" applyNumberFormat="1" applyFont="1" applyFill="1" applyBorder="1" applyAlignment="1">
      <alignment horizontal="right" vertical="center"/>
    </xf>
    <xf numFmtId="190" fontId="43" fillId="0" borderId="63" xfId="5" applyNumberFormat="1" applyFont="1" applyFill="1" applyBorder="1" applyAlignment="1">
      <alignment horizontal="right" vertical="center"/>
    </xf>
    <xf numFmtId="189" fontId="45" fillId="0" borderId="68" xfId="5" applyNumberFormat="1" applyFont="1" applyFill="1" applyBorder="1" applyAlignment="1">
      <alignment horizontal="right" vertical="center"/>
    </xf>
    <xf numFmtId="189" fontId="45" fillId="0" borderId="70" xfId="5" applyNumberFormat="1" applyFont="1" applyFill="1" applyBorder="1" applyAlignment="1">
      <alignment horizontal="right" vertical="center"/>
    </xf>
    <xf numFmtId="0" fontId="43" fillId="9" borderId="60" xfId="5" applyFont="1" applyFill="1" applyBorder="1" applyAlignment="1">
      <alignment horizontal="center" vertical="center" wrapText="1"/>
    </xf>
    <xf numFmtId="191" fontId="43" fillId="9" borderId="58" xfId="5" applyNumberFormat="1" applyFont="1" applyFill="1" applyBorder="1" applyAlignment="1">
      <alignment horizontal="center" vertical="center"/>
    </xf>
    <xf numFmtId="191" fontId="43" fillId="9" borderId="61" xfId="5" applyNumberFormat="1" applyFont="1" applyFill="1" applyBorder="1" applyAlignment="1">
      <alignment horizontal="center" vertical="center"/>
    </xf>
    <xf numFmtId="191" fontId="43" fillId="9" borderId="59" xfId="5" applyNumberFormat="1" applyFont="1" applyFill="1" applyBorder="1" applyAlignment="1">
      <alignment horizontal="center" vertical="center"/>
    </xf>
    <xf numFmtId="191" fontId="43" fillId="9" borderId="60" xfId="5" applyNumberFormat="1" applyFont="1" applyFill="1" applyBorder="1" applyAlignment="1">
      <alignment horizontal="center" vertical="center"/>
    </xf>
    <xf numFmtId="191" fontId="43" fillId="9" borderId="67" xfId="5" applyNumberFormat="1" applyFont="1" applyFill="1" applyBorder="1" applyAlignment="1">
      <alignment horizontal="center" vertical="center"/>
    </xf>
    <xf numFmtId="190" fontId="43" fillId="0" borderId="69" xfId="5" applyNumberFormat="1" applyFont="1" applyFill="1" applyBorder="1" applyAlignment="1">
      <alignment horizontal="right" vertical="center"/>
    </xf>
    <xf numFmtId="190" fontId="43" fillId="0" borderId="12" xfId="5" applyNumberFormat="1" applyFont="1" applyFill="1" applyBorder="1" applyAlignment="1">
      <alignment horizontal="right" vertical="center"/>
    </xf>
    <xf numFmtId="190" fontId="43" fillId="0" borderId="53" xfId="5" applyNumberFormat="1" applyFont="1" applyFill="1" applyBorder="1" applyAlignment="1">
      <alignment horizontal="right" vertical="center"/>
    </xf>
    <xf numFmtId="191" fontId="43" fillId="9" borderId="58" xfId="5" applyNumberFormat="1" applyFont="1" applyFill="1" applyBorder="1" applyAlignment="1">
      <alignment horizontal="right" vertical="center"/>
    </xf>
    <xf numFmtId="191" fontId="43" fillId="9" borderId="59" xfId="5" applyNumberFormat="1" applyFont="1" applyFill="1" applyBorder="1" applyAlignment="1">
      <alignment horizontal="right" vertical="center"/>
    </xf>
    <xf numFmtId="191" fontId="43" fillId="9" borderId="60" xfId="5" applyNumberFormat="1" applyFont="1" applyFill="1" applyBorder="1" applyAlignment="1">
      <alignment horizontal="right" vertical="center"/>
    </xf>
    <xf numFmtId="191" fontId="43" fillId="9" borderId="67" xfId="5" applyNumberFormat="1" applyFont="1" applyFill="1" applyBorder="1" applyAlignment="1">
      <alignment horizontal="right" vertical="center"/>
    </xf>
    <xf numFmtId="0" fontId="43" fillId="0" borderId="23" xfId="5" applyFont="1" applyFill="1" applyBorder="1" applyAlignment="1">
      <alignment horizontal="center" vertical="center" wrapText="1"/>
    </xf>
    <xf numFmtId="0" fontId="43" fillId="0" borderId="0" xfId="5" applyFont="1" applyFill="1" applyBorder="1" applyAlignment="1">
      <alignment horizontal="center" vertical="center" wrapText="1"/>
    </xf>
    <xf numFmtId="189" fontId="45" fillId="0" borderId="63" xfId="5" applyNumberFormat="1" applyFont="1" applyFill="1" applyBorder="1" applyAlignment="1">
      <alignment horizontal="right" vertical="center"/>
    </xf>
    <xf numFmtId="190" fontId="43" fillId="0" borderId="64" xfId="5" applyNumberFormat="1" applyFont="1" applyFill="1" applyBorder="1" applyAlignment="1">
      <alignment horizontal="right" vertical="center"/>
    </xf>
    <xf numFmtId="189" fontId="45" fillId="0" borderId="65" xfId="5" applyNumberFormat="1" applyFont="1" applyFill="1" applyBorder="1" applyAlignment="1">
      <alignment horizontal="right" vertical="center"/>
    </xf>
    <xf numFmtId="189" fontId="45" fillId="0" borderId="66" xfId="5" applyNumberFormat="1" applyFont="1" applyFill="1" applyBorder="1" applyAlignment="1">
      <alignment horizontal="right" vertical="center"/>
    </xf>
    <xf numFmtId="0" fontId="43" fillId="0" borderId="0" xfId="5" applyFont="1" applyFill="1" applyAlignment="1">
      <alignment vertical="top" wrapText="1"/>
    </xf>
    <xf numFmtId="0" fontId="43" fillId="0" borderId="0" xfId="5" applyNumberFormat="1" applyFont="1" applyFill="1" applyAlignment="1">
      <alignment horizontal="left" vertical="top" wrapText="1"/>
    </xf>
    <xf numFmtId="0" fontId="43" fillId="0" borderId="20" xfId="5" applyFont="1" applyBorder="1" applyAlignment="1">
      <alignment horizontal="distributed" vertical="center" justifyLastLine="1"/>
    </xf>
    <xf numFmtId="0" fontId="43" fillId="0" borderId="12" xfId="5" applyFont="1" applyBorder="1" applyAlignment="1">
      <alignment horizontal="distributed" vertical="center" justifyLastLine="1"/>
    </xf>
    <xf numFmtId="0" fontId="43" fillId="0" borderId="53" xfId="5" applyFont="1" applyBorder="1" applyAlignment="1">
      <alignment horizontal="distributed" vertical="center" justifyLastLine="1"/>
    </xf>
    <xf numFmtId="0" fontId="43" fillId="0" borderId="1" xfId="5" applyFont="1" applyBorder="1" applyAlignment="1">
      <alignment horizontal="distributed" vertical="center" justifyLastLine="1"/>
    </xf>
    <xf numFmtId="0" fontId="43" fillId="0" borderId="3" xfId="5" applyFont="1" applyBorder="1" applyAlignment="1">
      <alignment horizontal="distributed" vertical="center" justifyLastLine="1"/>
    </xf>
    <xf numFmtId="0" fontId="43" fillId="0" borderId="57" xfId="5" applyFont="1" applyBorder="1" applyAlignment="1">
      <alignment horizontal="distributed" vertical="center" justifyLastLine="1"/>
    </xf>
    <xf numFmtId="0" fontId="43" fillId="0" borderId="54" xfId="5" applyFont="1" applyBorder="1" applyAlignment="1">
      <alignment horizontal="distributed" vertical="center" justifyLastLine="1"/>
    </xf>
    <xf numFmtId="0" fontId="43" fillId="0" borderId="55" xfId="5" applyFont="1" applyBorder="1" applyAlignment="1">
      <alignment horizontal="distributed" vertical="center" justifyLastLine="1"/>
    </xf>
    <xf numFmtId="0" fontId="43" fillId="0" borderId="58" xfId="5" applyFont="1" applyBorder="1" applyAlignment="1">
      <alignment horizontal="distributed" vertical="center" justifyLastLine="1"/>
    </xf>
    <xf numFmtId="0" fontId="43" fillId="0" borderId="12" xfId="5" applyFont="1" applyBorder="1" applyAlignment="1">
      <alignment horizontal="center" vertical="center" justifyLastLine="1"/>
    </xf>
    <xf numFmtId="0" fontId="43" fillId="0" borderId="53" xfId="5" applyFont="1" applyBorder="1" applyAlignment="1">
      <alignment horizontal="center" vertical="center" justifyLastLine="1"/>
    </xf>
    <xf numFmtId="0" fontId="43" fillId="0" borderId="56" xfId="5" applyFont="1" applyBorder="1" applyAlignment="1">
      <alignment horizontal="distributed" vertical="center" justifyLastLine="1"/>
    </xf>
    <xf numFmtId="0" fontId="43" fillId="0" borderId="62" xfId="5" applyFont="1" applyBorder="1" applyAlignment="1">
      <alignment horizontal="distributed" vertical="center" justifyLastLine="1"/>
    </xf>
    <xf numFmtId="0" fontId="43" fillId="0" borderId="59" xfId="5" applyFont="1" applyBorder="1" applyAlignment="1">
      <alignment horizontal="distributed" vertical="center" justifyLastLine="1"/>
    </xf>
    <xf numFmtId="0" fontId="43" fillId="0" borderId="60" xfId="5" applyFont="1" applyBorder="1" applyAlignment="1">
      <alignment horizontal="distributed" vertical="center" justifyLastLine="1"/>
    </xf>
    <xf numFmtId="0" fontId="43" fillId="0" borderId="61" xfId="5" applyFont="1" applyBorder="1" applyAlignment="1">
      <alignment horizontal="distributed" vertical="center" justifyLastLine="1"/>
    </xf>
    <xf numFmtId="192" fontId="43" fillId="0" borderId="0" xfId="5" applyNumberFormat="1" applyFont="1" applyFill="1" applyBorder="1" applyAlignment="1">
      <alignment horizontal="right" vertical="center"/>
    </xf>
    <xf numFmtId="0" fontId="43" fillId="0" borderId="79" xfId="5" applyFont="1" applyFill="1" applyBorder="1" applyAlignment="1">
      <alignment horizontal="center" vertical="center"/>
    </xf>
    <xf numFmtId="192" fontId="45" fillId="0" borderId="79" xfId="5" applyNumberFormat="1" applyFont="1" applyFill="1" applyBorder="1" applyAlignment="1">
      <alignment horizontal="right" vertical="center"/>
    </xf>
    <xf numFmtId="191" fontId="43" fillId="9" borderId="61" xfId="5" applyNumberFormat="1" applyFont="1" applyFill="1" applyBorder="1" applyAlignment="1">
      <alignment horizontal="right" vertical="center"/>
    </xf>
    <xf numFmtId="0" fontId="43" fillId="0" borderId="0" xfId="5" applyFont="1" applyFill="1" applyAlignment="1">
      <alignment vertical="center" wrapText="1"/>
    </xf>
    <xf numFmtId="0" fontId="45" fillId="0" borderId="20" xfId="5" applyFont="1" applyFill="1" applyBorder="1" applyAlignment="1">
      <alignment horizontal="distributed" vertical="center" wrapText="1" justifyLastLine="1"/>
    </xf>
    <xf numFmtId="0" fontId="45" fillId="0" borderId="12" xfId="5" applyFont="1" applyFill="1" applyBorder="1" applyAlignment="1">
      <alignment horizontal="distributed" vertical="center" wrapText="1" justifyLastLine="1"/>
    </xf>
    <xf numFmtId="0" fontId="45" fillId="0" borderId="53" xfId="5" applyFont="1" applyFill="1" applyBorder="1" applyAlignment="1">
      <alignment horizontal="distributed" vertical="center" wrapText="1" justifyLastLine="1"/>
    </xf>
    <xf numFmtId="192" fontId="45" fillId="0" borderId="53" xfId="5" applyNumberFormat="1" applyFont="1" applyFill="1" applyBorder="1" applyAlignment="1">
      <alignment horizontal="right" vertical="center" shrinkToFit="1"/>
    </xf>
    <xf numFmtId="192" fontId="45" fillId="0" borderId="63" xfId="5" applyNumberFormat="1" applyFont="1" applyFill="1" applyBorder="1" applyAlignment="1">
      <alignment horizontal="right" vertical="center" shrinkToFit="1"/>
    </xf>
    <xf numFmtId="192" fontId="45" fillId="0" borderId="54" xfId="5" applyNumberFormat="1" applyFont="1" applyFill="1" applyBorder="1" applyAlignment="1">
      <alignment horizontal="right" vertical="center" shrinkToFit="1"/>
    </xf>
    <xf numFmtId="192" fontId="43" fillId="0" borderId="55" xfId="5" applyNumberFormat="1" applyFont="1" applyFill="1" applyBorder="1" applyAlignment="1">
      <alignment horizontal="right" vertical="center"/>
    </xf>
    <xf numFmtId="192" fontId="43" fillId="0" borderId="35" xfId="5" applyNumberFormat="1" applyFont="1" applyFill="1" applyBorder="1" applyAlignment="1">
      <alignment horizontal="right" vertical="center"/>
    </xf>
    <xf numFmtId="192" fontId="43" fillId="0" borderId="76" xfId="5" applyNumberFormat="1" applyFont="1" applyFill="1" applyBorder="1" applyAlignment="1">
      <alignment horizontal="right" vertical="center"/>
    </xf>
    <xf numFmtId="0" fontId="43" fillId="0" borderId="20" xfId="5" applyFont="1" applyFill="1" applyBorder="1" applyAlignment="1">
      <alignment horizontal="left" vertical="center" wrapText="1"/>
    </xf>
    <xf numFmtId="0" fontId="43" fillId="0" borderId="12" xfId="5" applyFont="1" applyFill="1" applyBorder="1" applyAlignment="1">
      <alignment horizontal="left" vertical="center" wrapText="1"/>
    </xf>
    <xf numFmtId="0" fontId="43" fillId="0" borderId="53" xfId="5" applyFont="1" applyFill="1" applyBorder="1" applyAlignment="1">
      <alignment horizontal="left" vertical="center" wrapText="1"/>
    </xf>
    <xf numFmtId="192" fontId="43" fillId="0" borderId="53" xfId="5" applyNumberFormat="1" applyFont="1" applyFill="1" applyBorder="1" applyAlignment="1">
      <alignment horizontal="right" vertical="center"/>
    </xf>
    <xf numFmtId="192" fontId="43" fillId="0" borderId="63" xfId="5" applyNumberFormat="1" applyFont="1" applyFill="1" applyBorder="1" applyAlignment="1">
      <alignment horizontal="right" vertical="center"/>
    </xf>
    <xf numFmtId="192" fontId="43" fillId="0" borderId="54" xfId="5" applyNumberFormat="1" applyFont="1" applyFill="1" applyBorder="1" applyAlignment="1">
      <alignment horizontal="right" vertical="center"/>
    </xf>
    <xf numFmtId="0" fontId="43" fillId="0" borderId="20" xfId="5" applyFont="1" applyFill="1" applyBorder="1" applyAlignment="1">
      <alignment horizontal="distributed" vertical="center" justifyLastLine="1"/>
    </xf>
    <xf numFmtId="0" fontId="43" fillId="0" borderId="12" xfId="5" applyFont="1" applyFill="1" applyBorder="1" applyAlignment="1">
      <alignment horizontal="distributed" vertical="center" justifyLastLine="1"/>
    </xf>
    <xf numFmtId="0" fontId="43" fillId="0" borderId="53" xfId="5" applyFont="1" applyFill="1" applyBorder="1" applyAlignment="1">
      <alignment horizontal="distributed" vertical="center" justifyLastLine="1"/>
    </xf>
    <xf numFmtId="0" fontId="43" fillId="0" borderId="23" xfId="5" applyFont="1" applyFill="1" applyBorder="1" applyAlignment="1">
      <alignment horizontal="distributed" vertical="center" justifyLastLine="1"/>
    </xf>
    <xf numFmtId="0" fontId="43" fillId="0" borderId="0" xfId="5" applyFont="1" applyFill="1" applyBorder="1" applyAlignment="1">
      <alignment horizontal="distributed" vertical="center" justifyLastLine="1"/>
    </xf>
    <xf numFmtId="0" fontId="43" fillId="0" borderId="72" xfId="5" applyFont="1" applyFill="1" applyBorder="1" applyAlignment="1">
      <alignment horizontal="distributed" vertical="center" justifyLastLine="1"/>
    </xf>
    <xf numFmtId="0" fontId="43" fillId="0" borderId="54" xfId="5" applyFont="1" applyFill="1" applyBorder="1" applyAlignment="1">
      <alignment horizontal="distributed" vertical="center" wrapText="1" justifyLastLine="1"/>
    </xf>
    <xf numFmtId="0" fontId="43" fillId="0" borderId="54" xfId="5" applyFont="1" applyFill="1" applyBorder="1" applyAlignment="1">
      <alignment horizontal="distributed" vertical="center" justifyLastLine="1"/>
    </xf>
    <xf numFmtId="0" fontId="43" fillId="0" borderId="64" xfId="5" applyFont="1" applyFill="1" applyBorder="1" applyAlignment="1">
      <alignment horizontal="distributed" vertical="center" wrapText="1" justifyLastLine="1"/>
    </xf>
    <xf numFmtId="0" fontId="43" fillId="0" borderId="64" xfId="5" applyFont="1" applyFill="1" applyBorder="1" applyAlignment="1">
      <alignment horizontal="distributed" vertical="center" justifyLastLine="1"/>
    </xf>
    <xf numFmtId="0" fontId="43" fillId="0" borderId="71" xfId="5" applyFont="1" applyFill="1" applyBorder="1" applyAlignment="1">
      <alignment horizontal="distributed" vertical="center" justifyLastLine="1"/>
    </xf>
    <xf numFmtId="0" fontId="43" fillId="0" borderId="69" xfId="5" applyFont="1" applyBorder="1" applyAlignment="1">
      <alignment horizontal="distributed" vertical="center" wrapText="1" justifyLastLine="1"/>
    </xf>
    <xf numFmtId="0" fontId="43" fillId="0" borderId="12" xfId="5" applyFont="1" applyBorder="1" applyAlignment="1">
      <alignment horizontal="distributed" vertical="center" wrapText="1" justifyLastLine="1"/>
    </xf>
    <xf numFmtId="0" fontId="43" fillId="0" borderId="53" xfId="5" applyFont="1" applyBorder="1" applyAlignment="1">
      <alignment horizontal="distributed" vertical="center" wrapText="1" justifyLastLine="1"/>
    </xf>
    <xf numFmtId="0" fontId="43" fillId="0" borderId="73" xfId="5" applyFont="1" applyBorder="1" applyAlignment="1">
      <alignment horizontal="distributed" vertical="center" wrapText="1" justifyLastLine="1"/>
    </xf>
    <xf numFmtId="0" fontId="43" fillId="0" borderId="0" xfId="5" applyFont="1" applyBorder="1" applyAlignment="1">
      <alignment horizontal="distributed" vertical="center" wrapText="1" justifyLastLine="1"/>
    </xf>
    <xf numFmtId="0" fontId="43" fillId="0" borderId="72" xfId="5" applyFont="1" applyBorder="1" applyAlignment="1">
      <alignment horizontal="distributed" vertical="center" wrapText="1" justifyLastLine="1"/>
    </xf>
    <xf numFmtId="0" fontId="43" fillId="0" borderId="64" xfId="5" applyFont="1" applyBorder="1" applyAlignment="1">
      <alignment horizontal="distributed" vertical="center" justifyLastLine="1"/>
    </xf>
    <xf numFmtId="0" fontId="43" fillId="0" borderId="71" xfId="5" applyFont="1" applyBorder="1" applyAlignment="1">
      <alignment horizontal="distributed" vertical="center" justifyLastLine="1"/>
    </xf>
    <xf numFmtId="0" fontId="43" fillId="0" borderId="56" xfId="5" applyFont="1" applyFill="1" applyBorder="1" applyAlignment="1">
      <alignment horizontal="distributed" vertical="center" justifyLastLine="1"/>
    </xf>
    <xf numFmtId="0" fontId="43" fillId="0" borderId="74" xfId="5" applyFont="1" applyFill="1" applyBorder="1" applyAlignment="1">
      <alignment horizontal="distributed" vertical="center" justifyLastLine="1"/>
    </xf>
    <xf numFmtId="0" fontId="43" fillId="0" borderId="75" xfId="5" applyFont="1" applyFill="1" applyBorder="1" applyAlignment="1">
      <alignment horizontal="distributed" vertical="center" justifyLastLine="1"/>
    </xf>
    <xf numFmtId="0" fontId="44" fillId="0" borderId="0" xfId="5" applyFont="1" applyAlignment="1">
      <alignment vertical="center" wrapText="1"/>
    </xf>
    <xf numFmtId="192" fontId="43" fillId="0" borderId="78" xfId="5" applyNumberFormat="1" applyFont="1" applyFill="1" applyBorder="1" applyAlignment="1">
      <alignment horizontal="right" vertical="center"/>
    </xf>
    <xf numFmtId="0" fontId="43" fillId="0" borderId="23" xfId="5" applyFont="1" applyBorder="1" applyAlignment="1">
      <alignment horizontal="distributed" vertical="center" justifyLastLine="1"/>
    </xf>
    <xf numFmtId="0" fontId="43" fillId="0" borderId="0" xfId="5" applyFont="1" applyBorder="1" applyAlignment="1">
      <alignment horizontal="distributed" vertical="center" justifyLastLine="1"/>
    </xf>
    <xf numFmtId="0" fontId="43" fillId="0" borderId="72" xfId="5" applyFont="1" applyBorder="1" applyAlignment="1">
      <alignment horizontal="distributed" vertical="center" justifyLastLine="1"/>
    </xf>
    <xf numFmtId="0" fontId="43" fillId="0" borderId="54" xfId="5" applyFont="1" applyBorder="1" applyAlignment="1">
      <alignment horizontal="distributed" vertical="center" wrapText="1" justifyLastLine="1"/>
    </xf>
    <xf numFmtId="0" fontId="43" fillId="0" borderId="64" xfId="5" applyFont="1" applyBorder="1" applyAlignment="1">
      <alignment horizontal="distributed" vertical="center" wrapText="1" justifyLastLine="1"/>
    </xf>
    <xf numFmtId="187" fontId="43" fillId="0" borderId="82" xfId="5" applyNumberFormat="1" applyFont="1" applyBorder="1" applyAlignment="1">
      <alignment horizontal="right" vertical="center" indent="1"/>
    </xf>
    <xf numFmtId="187" fontId="43" fillId="0" borderId="84" xfId="5" applyNumberFormat="1" applyFont="1" applyBorder="1" applyAlignment="1">
      <alignment horizontal="right" vertical="center" indent="1"/>
    </xf>
    <xf numFmtId="187" fontId="45" fillId="0" borderId="60" xfId="5" applyNumberFormat="1" applyFont="1" applyFill="1" applyBorder="1" applyAlignment="1">
      <alignment horizontal="right" vertical="center" indent="1"/>
    </xf>
    <xf numFmtId="187" fontId="45" fillId="0" borderId="67" xfId="5" applyNumberFormat="1" applyFont="1" applyFill="1" applyBorder="1" applyAlignment="1">
      <alignment horizontal="right" vertical="center" indent="1"/>
    </xf>
    <xf numFmtId="187" fontId="45" fillId="0" borderId="87" xfId="5" applyNumberFormat="1" applyFont="1" applyFill="1" applyBorder="1" applyAlignment="1">
      <alignment horizontal="right" vertical="center" indent="1"/>
    </xf>
    <xf numFmtId="187" fontId="45" fillId="0" borderId="71" xfId="5" applyNumberFormat="1" applyFont="1" applyFill="1" applyBorder="1" applyAlignment="1">
      <alignment horizontal="right" vertical="center" indent="1"/>
    </xf>
    <xf numFmtId="187" fontId="45" fillId="0" borderId="75" xfId="5" applyNumberFormat="1" applyFont="1" applyFill="1" applyBorder="1" applyAlignment="1">
      <alignment horizontal="right" vertical="center" indent="1"/>
    </xf>
    <xf numFmtId="187" fontId="45" fillId="0" borderId="88" xfId="5" applyNumberFormat="1" applyFont="1" applyFill="1" applyBorder="1" applyAlignment="1">
      <alignment horizontal="right" vertical="center" indent="1"/>
    </xf>
    <xf numFmtId="187" fontId="45" fillId="0" borderId="89" xfId="5" applyNumberFormat="1" applyFont="1" applyFill="1" applyBorder="1" applyAlignment="1">
      <alignment horizontal="right" vertical="center" indent="1"/>
    </xf>
    <xf numFmtId="187" fontId="45" fillId="0" borderId="90" xfId="5" applyNumberFormat="1" applyFont="1" applyFill="1" applyBorder="1" applyAlignment="1">
      <alignment horizontal="right" vertical="center" indent="1"/>
    </xf>
    <xf numFmtId="0" fontId="51" fillId="0" borderId="82" xfId="5" applyFont="1" applyBorder="1" applyAlignment="1">
      <alignment horizontal="right" vertical="center" indent="1"/>
    </xf>
    <xf numFmtId="0" fontId="51" fillId="0" borderId="84" xfId="5" applyFont="1" applyBorder="1" applyAlignment="1">
      <alignment horizontal="right" vertical="center" indent="1"/>
    </xf>
    <xf numFmtId="187" fontId="43" fillId="0" borderId="79" xfId="5" applyNumberFormat="1" applyFont="1" applyBorder="1" applyAlignment="1">
      <alignment horizontal="right" vertical="center" indent="1"/>
    </xf>
    <xf numFmtId="0" fontId="51" fillId="0" borderId="79" xfId="5" applyFont="1" applyBorder="1"/>
    <xf numFmtId="0" fontId="51" fillId="0" borderId="86" xfId="5" applyFont="1" applyBorder="1"/>
    <xf numFmtId="187" fontId="45" fillId="0" borderId="82" xfId="5" applyNumberFormat="1" applyFont="1" applyBorder="1" applyAlignment="1">
      <alignment horizontal="right" vertical="center" indent="1"/>
    </xf>
    <xf numFmtId="187" fontId="43" fillId="0" borderId="85" xfId="5" applyNumberFormat="1" applyFont="1" applyBorder="1" applyAlignment="1">
      <alignment horizontal="right" vertical="center" indent="1"/>
    </xf>
    <xf numFmtId="187" fontId="43" fillId="0" borderId="68" xfId="5" applyNumberFormat="1" applyFont="1" applyBorder="1" applyAlignment="1">
      <alignment horizontal="right" vertical="center" indent="1"/>
    </xf>
    <xf numFmtId="187" fontId="43" fillId="0" borderId="70" xfId="5" applyNumberFormat="1" applyFont="1" applyBorder="1" applyAlignment="1">
      <alignment horizontal="right" vertical="center" indent="1"/>
    </xf>
    <xf numFmtId="187" fontId="43" fillId="0" borderId="78" xfId="5" applyNumberFormat="1" applyFont="1" applyBorder="1" applyAlignment="1">
      <alignment horizontal="right" vertical="center" indent="1"/>
    </xf>
    <xf numFmtId="187" fontId="43" fillId="0" borderId="54" xfId="5" applyNumberFormat="1" applyFont="1" applyBorder="1" applyAlignment="1">
      <alignment horizontal="right" vertical="center" indent="1"/>
    </xf>
    <xf numFmtId="187" fontId="43" fillId="0" borderId="56" xfId="5" applyNumberFormat="1" applyFont="1" applyBorder="1" applyAlignment="1">
      <alignment horizontal="right" vertical="center" indent="1"/>
    </xf>
    <xf numFmtId="187" fontId="43" fillId="0" borderId="82" xfId="5" applyNumberFormat="1" applyFont="1" applyFill="1" applyBorder="1" applyAlignment="1">
      <alignment horizontal="right" vertical="center" indent="1"/>
    </xf>
    <xf numFmtId="187" fontId="43" fillId="0" borderId="84" xfId="5" applyNumberFormat="1" applyFont="1" applyFill="1" applyBorder="1" applyAlignment="1">
      <alignment horizontal="right" vertical="center" indent="1"/>
    </xf>
    <xf numFmtId="0" fontId="43" fillId="0" borderId="80" xfId="5" applyFont="1" applyBorder="1" applyAlignment="1">
      <alignment horizontal="left" vertical="center"/>
    </xf>
    <xf numFmtId="0" fontId="43" fillId="0" borderId="54" xfId="5" applyFont="1" applyBorder="1" applyAlignment="1">
      <alignment horizontal="left" vertical="center"/>
    </xf>
    <xf numFmtId="195" fontId="43" fillId="0" borderId="54" xfId="5" applyNumberFormat="1" applyFont="1" applyBorder="1" applyAlignment="1">
      <alignment horizontal="right" vertical="center"/>
    </xf>
    <xf numFmtId="195" fontId="43" fillId="0" borderId="56" xfId="5" applyNumberFormat="1" applyFont="1" applyBorder="1" applyAlignment="1">
      <alignment horizontal="right" vertical="center"/>
    </xf>
    <xf numFmtId="0" fontId="43" fillId="0" borderId="83" xfId="5" applyFont="1" applyBorder="1" applyAlignment="1">
      <alignment horizontal="left" vertical="center"/>
    </xf>
    <xf numFmtId="0" fontId="43" fillId="0" borderId="58" xfId="5" applyFont="1" applyBorder="1" applyAlignment="1">
      <alignment horizontal="left" vertical="center"/>
    </xf>
    <xf numFmtId="195" fontId="43" fillId="0" borderId="58" xfId="5" applyNumberFormat="1" applyFont="1" applyBorder="1" applyAlignment="1">
      <alignment horizontal="right" vertical="center"/>
    </xf>
    <xf numFmtId="195" fontId="43" fillId="0" borderId="62" xfId="5" applyNumberFormat="1" applyFont="1" applyBorder="1" applyAlignment="1">
      <alignment horizontal="right" vertical="center"/>
    </xf>
    <xf numFmtId="0" fontId="42" fillId="0" borderId="0" xfId="5" applyFont="1" applyAlignment="1">
      <alignment horizontal="center" vertical="center"/>
    </xf>
    <xf numFmtId="187" fontId="43" fillId="0" borderId="35" xfId="5" applyNumberFormat="1" applyFont="1" applyBorder="1" applyAlignment="1">
      <alignment horizontal="right" vertical="center" indent="1"/>
    </xf>
    <xf numFmtId="187" fontId="43" fillId="0" borderId="76" xfId="5" applyNumberFormat="1" applyFont="1" applyBorder="1" applyAlignment="1">
      <alignment horizontal="right" vertical="center" indent="1"/>
    </xf>
    <xf numFmtId="192" fontId="43" fillId="0" borderId="54" xfId="5" applyNumberFormat="1" applyFont="1" applyBorder="1" applyAlignment="1">
      <alignment horizontal="right" vertical="center"/>
    </xf>
    <xf numFmtId="192" fontId="43" fillId="0" borderId="56" xfId="5" applyNumberFormat="1" applyFont="1" applyBorder="1" applyAlignment="1">
      <alignment horizontal="right" vertical="center"/>
    </xf>
    <xf numFmtId="192" fontId="43" fillId="0" borderId="58" xfId="5" applyNumberFormat="1" applyFont="1" applyBorder="1" applyAlignment="1">
      <alignment horizontal="right" vertical="center"/>
    </xf>
    <xf numFmtId="192" fontId="43" fillId="0" borderId="62" xfId="5" applyNumberFormat="1" applyFont="1" applyBorder="1" applyAlignment="1">
      <alignment horizontal="right" vertical="center"/>
    </xf>
    <xf numFmtId="194" fontId="42" fillId="0" borderId="0" xfId="5" applyNumberFormat="1" applyFont="1" applyAlignment="1">
      <alignment horizontal="center" vertical="center"/>
    </xf>
    <xf numFmtId="0" fontId="43" fillId="0" borderId="0" xfId="5" applyFont="1" applyBorder="1" applyAlignment="1">
      <alignment vertical="center" wrapText="1"/>
    </xf>
    <xf numFmtId="0" fontId="43" fillId="0" borderId="79" xfId="5" applyFont="1" applyBorder="1" applyAlignment="1">
      <alignment horizontal="center" vertical="center"/>
    </xf>
    <xf numFmtId="0" fontId="43" fillId="0" borderId="81" xfId="5" applyFont="1" applyBorder="1" applyAlignment="1">
      <alignment horizontal="left" vertical="center"/>
    </xf>
    <xf numFmtId="0" fontId="43" fillId="0" borderId="68" xfId="5" applyFont="1" applyBorder="1" applyAlignment="1">
      <alignment horizontal="left" vertical="center"/>
    </xf>
    <xf numFmtId="192" fontId="43" fillId="0" borderId="68" xfId="5" applyNumberFormat="1" applyFont="1" applyBorder="1" applyAlignment="1">
      <alignment horizontal="right" vertical="center"/>
    </xf>
    <xf numFmtId="192" fontId="43" fillId="0" borderId="70" xfId="5" applyNumberFormat="1" applyFont="1" applyBorder="1" applyAlignment="1">
      <alignment horizontal="right" vertical="center"/>
    </xf>
    <xf numFmtId="192" fontId="43" fillId="0" borderId="58" xfId="5" applyNumberFormat="1" applyFont="1" applyFill="1" applyBorder="1" applyAlignment="1">
      <alignment horizontal="right" vertical="center"/>
    </xf>
    <xf numFmtId="192" fontId="43" fillId="0" borderId="62" xfId="5" applyNumberFormat="1" applyFont="1" applyFill="1" applyBorder="1" applyAlignment="1">
      <alignment horizontal="right" vertical="center"/>
    </xf>
    <xf numFmtId="192" fontId="43" fillId="0" borderId="68" xfId="5" applyNumberFormat="1" applyFont="1" applyFill="1" applyBorder="1" applyAlignment="1">
      <alignment horizontal="right" vertical="center"/>
    </xf>
    <xf numFmtId="192" fontId="43" fillId="0" borderId="70" xfId="5" applyNumberFormat="1" applyFont="1" applyFill="1" applyBorder="1" applyAlignment="1">
      <alignment horizontal="right" vertical="center"/>
    </xf>
    <xf numFmtId="0" fontId="43" fillId="0" borderId="15" xfId="5" applyFont="1" applyBorder="1" applyAlignment="1">
      <alignment horizontal="left" vertical="center"/>
    </xf>
    <xf numFmtId="0" fontId="43" fillId="0" borderId="82" xfId="5" applyFont="1" applyBorder="1" applyAlignment="1">
      <alignment horizontal="left" vertical="center"/>
    </xf>
    <xf numFmtId="0" fontId="52" fillId="0" borderId="20" xfId="5" applyFont="1" applyFill="1" applyBorder="1" applyAlignment="1">
      <alignment horizontal="center" vertical="center" wrapText="1"/>
    </xf>
    <xf numFmtId="0" fontId="52" fillId="0" borderId="12" xfId="5" applyFont="1" applyFill="1" applyBorder="1" applyAlignment="1">
      <alignment horizontal="center" vertical="center" wrapText="1"/>
    </xf>
    <xf numFmtId="0" fontId="52" fillId="0" borderId="1" xfId="5" applyFont="1" applyFill="1" applyBorder="1" applyAlignment="1">
      <alignment horizontal="center" vertical="center" wrapText="1"/>
    </xf>
    <xf numFmtId="0" fontId="52" fillId="0" borderId="3" xfId="5" applyFont="1" applyFill="1" applyBorder="1" applyAlignment="1">
      <alignment horizontal="center" vertical="center" wrapText="1"/>
    </xf>
    <xf numFmtId="0" fontId="52" fillId="0" borderId="53" xfId="5" applyFont="1" applyFill="1" applyBorder="1" applyAlignment="1">
      <alignment horizontal="center" vertical="center" wrapText="1"/>
    </xf>
    <xf numFmtId="189" fontId="52" fillId="0" borderId="54" xfId="5" applyNumberFormat="1" applyFont="1" applyFill="1" applyBorder="1" applyAlignment="1">
      <alignment horizontal="right" vertical="center"/>
    </xf>
    <xf numFmtId="190" fontId="52" fillId="0" borderId="54" xfId="5" applyNumberFormat="1" applyFont="1" applyFill="1" applyBorder="1" applyAlignment="1">
      <alignment horizontal="right" vertical="center"/>
    </xf>
    <xf numFmtId="190" fontId="52" fillId="0" borderId="55" xfId="5" applyNumberFormat="1" applyFont="1" applyFill="1" applyBorder="1" applyAlignment="1">
      <alignment horizontal="right" vertical="center"/>
    </xf>
    <xf numFmtId="189" fontId="52" fillId="0" borderId="91" xfId="5" applyNumberFormat="1" applyFont="1" applyFill="1" applyBorder="1" applyAlignment="1">
      <alignment horizontal="right" vertical="center"/>
    </xf>
    <xf numFmtId="189" fontId="52" fillId="0" borderId="64" xfId="5" applyNumberFormat="1" applyFont="1" applyFill="1" applyBorder="1" applyAlignment="1">
      <alignment horizontal="right" vertical="center"/>
    </xf>
    <xf numFmtId="189" fontId="52" fillId="0" borderId="73" xfId="5" applyNumberFormat="1" applyFont="1" applyFill="1" applyBorder="1" applyAlignment="1">
      <alignment horizontal="right" vertical="center"/>
    </xf>
    <xf numFmtId="0" fontId="52" fillId="0" borderId="60" xfId="5" applyFont="1" applyFill="1" applyBorder="1" applyAlignment="1">
      <alignment horizontal="center" vertical="center" wrapText="1"/>
    </xf>
    <xf numFmtId="0" fontId="52" fillId="0" borderId="61" xfId="5" applyFont="1" applyFill="1" applyBorder="1" applyAlignment="1">
      <alignment horizontal="center" vertical="center" wrapText="1"/>
    </xf>
    <xf numFmtId="191" fontId="52" fillId="0" borderId="61" xfId="5" applyNumberFormat="1" applyFont="1" applyFill="1" applyBorder="1" applyAlignment="1">
      <alignment horizontal="right" vertical="center"/>
    </xf>
    <xf numFmtId="191" fontId="52" fillId="0" borderId="58" xfId="5" applyNumberFormat="1" applyFont="1" applyFill="1" applyBorder="1" applyAlignment="1">
      <alignment horizontal="right" vertical="center"/>
    </xf>
    <xf numFmtId="191" fontId="52" fillId="0" borderId="59" xfId="5" applyNumberFormat="1" applyFont="1" applyFill="1" applyBorder="1" applyAlignment="1">
      <alignment horizontal="right" vertical="center"/>
    </xf>
    <xf numFmtId="191" fontId="52" fillId="0" borderId="91" xfId="5" applyNumberFormat="1" applyFont="1" applyFill="1" applyBorder="1" applyAlignment="1">
      <alignment horizontal="right" vertical="center"/>
    </xf>
    <xf numFmtId="191" fontId="52" fillId="0" borderId="64" xfId="5" applyNumberFormat="1" applyFont="1" applyFill="1" applyBorder="1" applyAlignment="1">
      <alignment horizontal="right" vertical="center"/>
    </xf>
    <xf numFmtId="191" fontId="52" fillId="0" borderId="73" xfId="5" applyNumberFormat="1" applyFont="1" applyFill="1" applyBorder="1" applyAlignment="1">
      <alignment horizontal="right" vertical="center"/>
    </xf>
    <xf numFmtId="189" fontId="53" fillId="0" borderId="71" xfId="5" applyNumberFormat="1" applyFont="1" applyFill="1" applyBorder="1" applyAlignment="1">
      <alignment horizontal="right" vertical="center"/>
    </xf>
    <xf numFmtId="190" fontId="52" fillId="0" borderId="63" xfId="5" applyNumberFormat="1" applyFont="1" applyFill="1" applyBorder="1" applyAlignment="1">
      <alignment horizontal="right" vertical="center"/>
    </xf>
    <xf numFmtId="190" fontId="52" fillId="0" borderId="69" xfId="5" applyNumberFormat="1" applyFont="1" applyFill="1" applyBorder="1" applyAlignment="1">
      <alignment horizontal="right" vertical="center"/>
    </xf>
    <xf numFmtId="189" fontId="53" fillId="0" borderId="91" xfId="5" applyNumberFormat="1" applyFont="1" applyFill="1" applyBorder="1" applyAlignment="1">
      <alignment horizontal="right" vertical="center"/>
    </xf>
    <xf numFmtId="189" fontId="53" fillId="0" borderId="64" xfId="5" applyNumberFormat="1" applyFont="1" applyFill="1" applyBorder="1" applyAlignment="1">
      <alignment horizontal="right" vertical="center"/>
    </xf>
    <xf numFmtId="189" fontId="53" fillId="0" borderId="73" xfId="5" applyNumberFormat="1" applyFont="1" applyFill="1" applyBorder="1" applyAlignment="1">
      <alignment horizontal="right" vertical="center"/>
    </xf>
    <xf numFmtId="0" fontId="52" fillId="9" borderId="60" xfId="5" applyFont="1" applyFill="1" applyBorder="1" applyAlignment="1">
      <alignment horizontal="center" vertical="center" wrapText="1"/>
    </xf>
    <xf numFmtId="191" fontId="52" fillId="9" borderId="58" xfId="5" applyNumberFormat="1" applyFont="1" applyFill="1" applyBorder="1" applyAlignment="1">
      <alignment horizontal="center" vertical="center"/>
    </xf>
    <xf numFmtId="191" fontId="52" fillId="9" borderId="61" xfId="5" applyNumberFormat="1" applyFont="1" applyFill="1" applyBorder="1" applyAlignment="1">
      <alignment horizontal="center" vertical="center"/>
    </xf>
    <xf numFmtId="191" fontId="52" fillId="9" borderId="59" xfId="5" applyNumberFormat="1" applyFont="1" applyFill="1" applyBorder="1" applyAlignment="1">
      <alignment horizontal="center" vertical="center"/>
    </xf>
    <xf numFmtId="191" fontId="52" fillId="8" borderId="23" xfId="5" applyNumberFormat="1" applyFont="1" applyFill="1" applyBorder="1" applyAlignment="1">
      <alignment horizontal="center" vertical="center"/>
    </xf>
    <xf numFmtId="191" fontId="52" fillId="8" borderId="0" xfId="5" applyNumberFormat="1" applyFont="1" applyFill="1" applyBorder="1" applyAlignment="1">
      <alignment horizontal="center" vertical="center"/>
    </xf>
    <xf numFmtId="189" fontId="53" fillId="0" borderId="68" xfId="5" applyNumberFormat="1" applyFont="1" applyFill="1" applyBorder="1" applyAlignment="1">
      <alignment horizontal="right" vertical="center"/>
    </xf>
    <xf numFmtId="190" fontId="52" fillId="0" borderId="12" xfId="5" applyNumberFormat="1" applyFont="1" applyFill="1" applyBorder="1" applyAlignment="1">
      <alignment horizontal="right" vertical="center"/>
    </xf>
    <xf numFmtId="189" fontId="53" fillId="8" borderId="91" xfId="5" applyNumberFormat="1" applyFont="1" applyFill="1" applyBorder="1" applyAlignment="1">
      <alignment horizontal="right" vertical="center"/>
    </xf>
    <xf numFmtId="189" fontId="53" fillId="8" borderId="64" xfId="5" applyNumberFormat="1" applyFont="1" applyFill="1" applyBorder="1" applyAlignment="1">
      <alignment horizontal="right" vertical="center"/>
    </xf>
    <xf numFmtId="189" fontId="53" fillId="8" borderId="73" xfId="5" applyNumberFormat="1" applyFont="1" applyFill="1" applyBorder="1" applyAlignment="1">
      <alignment horizontal="right" vertical="center"/>
    </xf>
    <xf numFmtId="191" fontId="52" fillId="9" borderId="58" xfId="5" applyNumberFormat="1" applyFont="1" applyFill="1" applyBorder="1" applyAlignment="1">
      <alignment horizontal="right" vertical="center"/>
    </xf>
    <xf numFmtId="191" fontId="52" fillId="9" borderId="60" xfId="5" applyNumberFormat="1" applyFont="1" applyFill="1" applyBorder="1" applyAlignment="1">
      <alignment horizontal="center" vertical="center"/>
    </xf>
    <xf numFmtId="191" fontId="52" fillId="8" borderId="23" xfId="5" applyNumberFormat="1" applyFont="1" applyFill="1" applyBorder="1" applyAlignment="1">
      <alignment horizontal="right" vertical="center"/>
    </xf>
    <xf numFmtId="191" fontId="52" fillId="8" borderId="0" xfId="5" applyNumberFormat="1" applyFont="1" applyFill="1" applyBorder="1" applyAlignment="1">
      <alignment horizontal="right" vertical="center"/>
    </xf>
    <xf numFmtId="0" fontId="52" fillId="0" borderId="23" xfId="5" applyFont="1" applyFill="1" applyBorder="1" applyAlignment="1">
      <alignment horizontal="center" vertical="center" wrapText="1"/>
    </xf>
    <xf numFmtId="0" fontId="52" fillId="0" borderId="0" xfId="5" applyFont="1" applyFill="1" applyBorder="1" applyAlignment="1">
      <alignment horizontal="center" vertical="center" wrapText="1"/>
    </xf>
    <xf numFmtId="189" fontId="53" fillId="0" borderId="63" xfId="5" applyNumberFormat="1" applyFont="1" applyFill="1" applyBorder="1" applyAlignment="1">
      <alignment horizontal="right" vertical="center"/>
    </xf>
    <xf numFmtId="190" fontId="52" fillId="0" borderId="64" xfId="5" applyNumberFormat="1" applyFont="1" applyFill="1" applyBorder="1" applyAlignment="1">
      <alignment horizontal="right" vertical="center"/>
    </xf>
    <xf numFmtId="190" fontId="52" fillId="0" borderId="73" xfId="5" applyNumberFormat="1" applyFont="1" applyFill="1" applyBorder="1" applyAlignment="1">
      <alignment horizontal="right" vertical="center"/>
    </xf>
    <xf numFmtId="0" fontId="52" fillId="0" borderId="0" xfId="5" applyFont="1" applyFill="1" applyAlignment="1">
      <alignment vertical="top" wrapText="1"/>
    </xf>
    <xf numFmtId="0" fontId="52" fillId="0" borderId="0" xfId="5" applyNumberFormat="1" applyFont="1" applyFill="1" applyAlignment="1">
      <alignment horizontal="left" vertical="top" wrapText="1"/>
    </xf>
    <xf numFmtId="0" fontId="52" fillId="0" borderId="20" xfId="5" applyFont="1" applyBorder="1" applyAlignment="1">
      <alignment horizontal="distributed" vertical="center" justifyLastLine="1"/>
    </xf>
    <xf numFmtId="0" fontId="52" fillId="0" borderId="12" xfId="5" applyFont="1" applyBorder="1" applyAlignment="1">
      <alignment horizontal="distributed" vertical="center" justifyLastLine="1"/>
    </xf>
    <xf numFmtId="0" fontId="52" fillId="0" borderId="53" xfId="5" applyFont="1" applyBorder="1" applyAlignment="1">
      <alignment horizontal="distributed" vertical="center" justifyLastLine="1"/>
    </xf>
    <xf numFmtId="0" fontId="52" fillId="0" borderId="1" xfId="5" applyFont="1" applyBorder="1" applyAlignment="1">
      <alignment horizontal="distributed" vertical="center" justifyLastLine="1"/>
    </xf>
    <xf numFmtId="0" fontId="52" fillId="0" borderId="3" xfId="5" applyFont="1" applyBorder="1" applyAlignment="1">
      <alignment horizontal="distributed" vertical="center" justifyLastLine="1"/>
    </xf>
    <xf numFmtId="0" fontId="52" fillId="0" borderId="57" xfId="5" applyFont="1" applyBorder="1" applyAlignment="1">
      <alignment horizontal="distributed" vertical="center" justifyLastLine="1"/>
    </xf>
    <xf numFmtId="0" fontId="52" fillId="0" borderId="54" xfId="5" applyFont="1" applyBorder="1" applyAlignment="1">
      <alignment horizontal="distributed" vertical="center" justifyLastLine="1"/>
    </xf>
    <xf numFmtId="0" fontId="52" fillId="0" borderId="55" xfId="5" applyFont="1" applyBorder="1" applyAlignment="1">
      <alignment horizontal="distributed" vertical="center" justifyLastLine="1"/>
    </xf>
    <xf numFmtId="0" fontId="52" fillId="0" borderId="58" xfId="5" applyFont="1" applyBorder="1" applyAlignment="1">
      <alignment horizontal="distributed" vertical="center" justifyLastLine="1"/>
    </xf>
    <xf numFmtId="0" fontId="52" fillId="0" borderId="12" xfId="5" applyFont="1" applyBorder="1" applyAlignment="1">
      <alignment horizontal="center" vertical="center" justifyLastLine="1"/>
    </xf>
    <xf numFmtId="0" fontId="52" fillId="0" borderId="91" xfId="5" applyFont="1" applyBorder="1" applyAlignment="1">
      <alignment horizontal="distributed" vertical="center" justifyLastLine="1"/>
    </xf>
    <xf numFmtId="0" fontId="52" fillId="0" borderId="64" xfId="5" applyFont="1" applyBorder="1" applyAlignment="1">
      <alignment horizontal="distributed" vertical="center" justifyLastLine="1"/>
    </xf>
    <xf numFmtId="0" fontId="52" fillId="0" borderId="73" xfId="5" applyFont="1" applyBorder="1" applyAlignment="1">
      <alignment horizontal="distributed" vertical="center" justifyLastLine="1"/>
    </xf>
    <xf numFmtId="0" fontId="52" fillId="0" borderId="59" xfId="5" applyFont="1" applyBorder="1" applyAlignment="1">
      <alignment horizontal="distributed" vertical="center" justifyLastLine="1"/>
    </xf>
    <xf numFmtId="0" fontId="52" fillId="0" borderId="60" xfId="5" applyFont="1" applyBorder="1" applyAlignment="1">
      <alignment horizontal="distributed" vertical="center" justifyLastLine="1"/>
    </xf>
    <xf numFmtId="192" fontId="52" fillId="0" borderId="0" xfId="5" applyNumberFormat="1" applyFont="1" applyFill="1" applyBorder="1" applyAlignment="1">
      <alignment horizontal="right" vertical="center"/>
    </xf>
    <xf numFmtId="0" fontId="52" fillId="0" borderId="79" xfId="5" applyFont="1" applyFill="1" applyBorder="1" applyAlignment="1">
      <alignment horizontal="center" vertical="center"/>
    </xf>
    <xf numFmtId="192" fontId="53" fillId="0" borderId="79" xfId="5" applyNumberFormat="1" applyFont="1" applyFill="1" applyBorder="1" applyAlignment="1">
      <alignment horizontal="right" vertical="center"/>
    </xf>
    <xf numFmtId="191" fontId="52" fillId="9" borderId="61" xfId="5" applyNumberFormat="1" applyFont="1" applyFill="1" applyBorder="1" applyAlignment="1">
      <alignment horizontal="right" vertical="center"/>
    </xf>
    <xf numFmtId="191" fontId="52" fillId="9" borderId="59" xfId="5" applyNumberFormat="1" applyFont="1" applyFill="1" applyBorder="1" applyAlignment="1">
      <alignment horizontal="right" vertical="center"/>
    </xf>
    <xf numFmtId="191" fontId="52" fillId="9" borderId="60" xfId="5" applyNumberFormat="1" applyFont="1" applyFill="1" applyBorder="1" applyAlignment="1">
      <alignment horizontal="right" vertical="center"/>
    </xf>
    <xf numFmtId="191" fontId="52" fillId="9" borderId="67" xfId="5" applyNumberFormat="1" applyFont="1" applyFill="1" applyBorder="1" applyAlignment="1">
      <alignment horizontal="right" vertical="center"/>
    </xf>
    <xf numFmtId="0" fontId="52" fillId="0" borderId="0" xfId="5" applyFont="1" applyFill="1" applyAlignment="1">
      <alignment vertical="center" wrapText="1"/>
    </xf>
    <xf numFmtId="0" fontId="53" fillId="0" borderId="20" xfId="5" applyFont="1" applyFill="1" applyBorder="1" applyAlignment="1">
      <alignment horizontal="distributed" vertical="center" wrapText="1" justifyLastLine="1"/>
    </xf>
    <xf numFmtId="0" fontId="53" fillId="0" borderId="12" xfId="5" applyFont="1" applyFill="1" applyBorder="1" applyAlignment="1">
      <alignment horizontal="distributed" vertical="center" wrapText="1" justifyLastLine="1"/>
    </xf>
    <xf numFmtId="0" fontId="53" fillId="0" borderId="53" xfId="5" applyFont="1" applyFill="1" applyBorder="1" applyAlignment="1">
      <alignment horizontal="distributed" vertical="center" wrapText="1" justifyLastLine="1"/>
    </xf>
    <xf numFmtId="192" fontId="53" fillId="0" borderId="53" xfId="5" applyNumberFormat="1" applyFont="1" applyFill="1" applyBorder="1" applyAlignment="1">
      <alignment horizontal="right" vertical="center" shrinkToFit="1"/>
    </xf>
    <xf numFmtId="192" fontId="53" fillId="0" borderId="63" xfId="5" applyNumberFormat="1" applyFont="1" applyFill="1" applyBorder="1" applyAlignment="1">
      <alignment horizontal="right" vertical="center" shrinkToFit="1"/>
    </xf>
    <xf numFmtId="192" fontId="53" fillId="0" borderId="54" xfId="5" applyNumberFormat="1" applyFont="1" applyFill="1" applyBorder="1" applyAlignment="1">
      <alignment horizontal="right" vertical="center" shrinkToFit="1"/>
    </xf>
    <xf numFmtId="192" fontId="52" fillId="0" borderId="55" xfId="5" applyNumberFormat="1" applyFont="1" applyFill="1" applyBorder="1" applyAlignment="1">
      <alignment horizontal="right" vertical="center"/>
    </xf>
    <xf numFmtId="192" fontId="52" fillId="0" borderId="35" xfId="5" applyNumberFormat="1" applyFont="1" applyFill="1" applyBorder="1" applyAlignment="1">
      <alignment horizontal="right" vertical="center"/>
    </xf>
    <xf numFmtId="192" fontId="52" fillId="0" borderId="76" xfId="5" applyNumberFormat="1" applyFont="1" applyFill="1" applyBorder="1" applyAlignment="1">
      <alignment horizontal="right" vertical="center"/>
    </xf>
    <xf numFmtId="0" fontId="52" fillId="0" borderId="20" xfId="5" applyFont="1" applyFill="1" applyBorder="1" applyAlignment="1">
      <alignment horizontal="left" vertical="center" wrapText="1"/>
    </xf>
    <xf numFmtId="0" fontId="52" fillId="0" borderId="12" xfId="5" applyFont="1" applyFill="1" applyBorder="1" applyAlignment="1">
      <alignment horizontal="left" vertical="center" wrapText="1"/>
    </xf>
    <xf numFmtId="0" fontId="52" fillId="0" borderId="53" xfId="5" applyFont="1" applyFill="1" applyBorder="1" applyAlignment="1">
      <alignment horizontal="left" vertical="center" wrapText="1"/>
    </xf>
    <xf numFmtId="192" fontId="52" fillId="0" borderId="53" xfId="5" applyNumberFormat="1" applyFont="1" applyFill="1" applyBorder="1" applyAlignment="1">
      <alignment horizontal="right" vertical="center"/>
    </xf>
    <xf numFmtId="192" fontId="52" fillId="0" borderId="63" xfId="5" applyNumberFormat="1" applyFont="1" applyFill="1" applyBorder="1" applyAlignment="1">
      <alignment horizontal="right" vertical="center"/>
    </xf>
    <xf numFmtId="192" fontId="52" fillId="0" borderId="54" xfId="5" applyNumberFormat="1" applyFont="1" applyFill="1" applyBorder="1" applyAlignment="1">
      <alignment horizontal="right" vertical="center"/>
    </xf>
    <xf numFmtId="0" fontId="52" fillId="0" borderId="20" xfId="5" applyFont="1" applyFill="1" applyBorder="1" applyAlignment="1">
      <alignment horizontal="distributed" vertical="center" justifyLastLine="1"/>
    </xf>
    <xf numFmtId="0" fontId="52" fillId="0" borderId="12" xfId="5" applyFont="1" applyFill="1" applyBorder="1" applyAlignment="1">
      <alignment horizontal="distributed" vertical="center" justifyLastLine="1"/>
    </xf>
    <xf numFmtId="0" fontId="52" fillId="0" borderId="53" xfId="5" applyFont="1" applyFill="1" applyBorder="1" applyAlignment="1">
      <alignment horizontal="distributed" vertical="center" justifyLastLine="1"/>
    </xf>
    <xf numFmtId="0" fontId="52" fillId="0" borderId="23" xfId="5" applyFont="1" applyFill="1" applyBorder="1" applyAlignment="1">
      <alignment horizontal="distributed" vertical="center" justifyLastLine="1"/>
    </xf>
    <xf numFmtId="0" fontId="52" fillId="0" borderId="0" xfId="5" applyFont="1" applyFill="1" applyBorder="1" applyAlignment="1">
      <alignment horizontal="distributed" vertical="center" justifyLastLine="1"/>
    </xf>
    <xf numFmtId="0" fontId="52" fillId="0" borderId="72" xfId="5" applyFont="1" applyFill="1" applyBorder="1" applyAlignment="1">
      <alignment horizontal="distributed" vertical="center" justifyLastLine="1"/>
    </xf>
    <xf numFmtId="0" fontId="52" fillId="0" borderId="54" xfId="5" applyFont="1" applyFill="1" applyBorder="1" applyAlignment="1">
      <alignment horizontal="distributed" vertical="center" wrapText="1" justifyLastLine="1"/>
    </xf>
    <xf numFmtId="0" fontId="52" fillId="0" borderId="54" xfId="5" applyFont="1" applyFill="1" applyBorder="1" applyAlignment="1">
      <alignment horizontal="distributed" vertical="center" justifyLastLine="1"/>
    </xf>
    <xf numFmtId="0" fontId="52" fillId="0" borderId="64" xfId="5" applyFont="1" applyFill="1" applyBorder="1" applyAlignment="1">
      <alignment horizontal="distributed" vertical="center" wrapText="1" justifyLastLine="1"/>
    </xf>
    <xf numFmtId="0" fontId="52" fillId="0" borderId="64" xfId="5" applyFont="1" applyFill="1" applyBorder="1" applyAlignment="1">
      <alignment horizontal="distributed" vertical="center" justifyLastLine="1"/>
    </xf>
    <xf numFmtId="0" fontId="52" fillId="0" borderId="71" xfId="5" applyFont="1" applyFill="1" applyBorder="1" applyAlignment="1">
      <alignment horizontal="distributed" vertical="center" justifyLastLine="1"/>
    </xf>
    <xf numFmtId="0" fontId="52" fillId="0" borderId="69" xfId="5" applyFont="1" applyBorder="1" applyAlignment="1">
      <alignment horizontal="distributed" vertical="center" wrapText="1" justifyLastLine="1"/>
    </xf>
    <xf numFmtId="0" fontId="52" fillId="0" borderId="12" xfId="5" applyFont="1" applyBorder="1" applyAlignment="1">
      <alignment horizontal="distributed" vertical="center" wrapText="1" justifyLastLine="1"/>
    </xf>
    <xf numFmtId="0" fontId="52" fillId="0" borderId="53" xfId="5" applyFont="1" applyBorder="1" applyAlignment="1">
      <alignment horizontal="distributed" vertical="center" wrapText="1" justifyLastLine="1"/>
    </xf>
    <xf numFmtId="0" fontId="52" fillId="0" borderId="73" xfId="5" applyFont="1" applyBorder="1" applyAlignment="1">
      <alignment horizontal="distributed" vertical="center" wrapText="1" justifyLastLine="1"/>
    </xf>
    <xf numFmtId="0" fontId="52" fillId="0" borderId="0" xfId="5" applyFont="1" applyBorder="1" applyAlignment="1">
      <alignment horizontal="distributed" vertical="center" wrapText="1" justifyLastLine="1"/>
    </xf>
    <xf numFmtId="0" fontId="52" fillId="0" borderId="72" xfId="5" applyFont="1" applyBorder="1" applyAlignment="1">
      <alignment horizontal="distributed" vertical="center" wrapText="1" justifyLastLine="1"/>
    </xf>
    <xf numFmtId="0" fontId="52" fillId="0" borderId="71" xfId="5" applyFont="1" applyBorder="1" applyAlignment="1">
      <alignment horizontal="distributed" vertical="center" justifyLastLine="1"/>
    </xf>
    <xf numFmtId="0" fontId="52" fillId="0" borderId="56" xfId="5" applyFont="1" applyFill="1" applyBorder="1" applyAlignment="1">
      <alignment horizontal="distributed" vertical="center" justifyLastLine="1"/>
    </xf>
    <xf numFmtId="0" fontId="52" fillId="0" borderId="74" xfId="5" applyFont="1" applyFill="1" applyBorder="1" applyAlignment="1">
      <alignment horizontal="distributed" vertical="center" justifyLastLine="1"/>
    </xf>
    <xf numFmtId="0" fontId="52" fillId="0" borderId="75" xfId="5" applyFont="1" applyFill="1" applyBorder="1" applyAlignment="1">
      <alignment horizontal="distributed" vertical="center" justifyLastLine="1"/>
    </xf>
    <xf numFmtId="192" fontId="52" fillId="0" borderId="69" xfId="5" applyNumberFormat="1" applyFont="1" applyFill="1" applyBorder="1" applyAlignment="1">
      <alignment horizontal="right" vertical="center"/>
    </xf>
    <xf numFmtId="192" fontId="52" fillId="0" borderId="12" xfId="5" applyNumberFormat="1" applyFont="1" applyFill="1" applyBorder="1" applyAlignment="1">
      <alignment horizontal="right" vertical="center"/>
    </xf>
    <xf numFmtId="192" fontId="52" fillId="0" borderId="78" xfId="5" applyNumberFormat="1" applyFont="1" applyFill="1" applyBorder="1" applyAlignment="1">
      <alignment horizontal="right" vertical="center"/>
    </xf>
    <xf numFmtId="0" fontId="52" fillId="0" borderId="23" xfId="5" applyFont="1" applyBorder="1" applyAlignment="1">
      <alignment horizontal="distributed" vertical="center" justifyLastLine="1"/>
    </xf>
    <xf numFmtId="0" fontId="52" fillId="0" borderId="0" xfId="5" applyFont="1" applyBorder="1" applyAlignment="1">
      <alignment horizontal="distributed" vertical="center" justifyLastLine="1"/>
    </xf>
    <xf numFmtId="0" fontId="52" fillId="0" borderId="72" xfId="5" applyFont="1" applyBorder="1" applyAlignment="1">
      <alignment horizontal="distributed" vertical="center" justifyLastLine="1"/>
    </xf>
    <xf numFmtId="0" fontId="52" fillId="0" borderId="54" xfId="5" applyFont="1" applyBorder="1" applyAlignment="1">
      <alignment horizontal="distributed" vertical="center" wrapText="1" justifyLastLine="1"/>
    </xf>
    <xf numFmtId="0" fontId="52" fillId="0" borderId="64" xfId="5" applyFont="1" applyBorder="1" applyAlignment="1">
      <alignment horizontal="distributed" vertical="center" wrapText="1" justifyLastLine="1"/>
    </xf>
    <xf numFmtId="187" fontId="61" fillId="0" borderId="12" xfId="5" applyNumberFormat="1" applyFont="1" applyFill="1" applyBorder="1" applyAlignment="1">
      <alignment horizontal="right" vertical="center" indent="1"/>
    </xf>
    <xf numFmtId="187" fontId="61" fillId="0" borderId="61" xfId="5" applyNumberFormat="1" applyFont="1" applyFill="1" applyBorder="1" applyAlignment="1">
      <alignment horizontal="right" vertical="center" indent="1"/>
    </xf>
    <xf numFmtId="187" fontId="61" fillId="0" borderId="58" xfId="5" applyNumberFormat="1" applyFont="1" applyFill="1" applyBorder="1" applyAlignment="1">
      <alignment horizontal="right" vertical="center" indent="1"/>
    </xf>
    <xf numFmtId="187" fontId="61" fillId="0" borderId="62" xfId="5" applyNumberFormat="1" applyFont="1" applyFill="1" applyBorder="1" applyAlignment="1">
      <alignment horizontal="right" vertical="center" indent="1"/>
    </xf>
    <xf numFmtId="187" fontId="61" fillId="0" borderId="88" xfId="5" applyNumberFormat="1" applyFont="1" applyFill="1" applyBorder="1" applyAlignment="1">
      <alignment horizontal="right" vertical="center" indent="1"/>
    </xf>
    <xf numFmtId="187" fontId="61" fillId="0" borderId="89" xfId="5" applyNumberFormat="1" applyFont="1" applyFill="1" applyBorder="1" applyAlignment="1">
      <alignment horizontal="right" vertical="center" indent="1"/>
    </xf>
    <xf numFmtId="187" fontId="61" fillId="0" borderId="90" xfId="5" applyNumberFormat="1" applyFont="1" applyFill="1" applyBorder="1" applyAlignment="1">
      <alignment horizontal="right" vertical="center" indent="1"/>
    </xf>
    <xf numFmtId="187" fontId="59" fillId="0" borderId="82" xfId="5" applyNumberFormat="1" applyFont="1" applyFill="1" applyBorder="1" applyAlignment="1">
      <alignment horizontal="right" vertical="center" indent="1"/>
    </xf>
    <xf numFmtId="0" fontId="60" fillId="0" borderId="82" xfId="5" applyFont="1" applyFill="1" applyBorder="1" applyAlignment="1">
      <alignment horizontal="right" vertical="center" indent="1"/>
    </xf>
    <xf numFmtId="0" fontId="60" fillId="0" borderId="84" xfId="5" applyFont="1" applyFill="1" applyBorder="1" applyAlignment="1">
      <alignment horizontal="right" vertical="center" indent="1"/>
    </xf>
    <xf numFmtId="187" fontId="59" fillId="0" borderId="84" xfId="5" applyNumberFormat="1" applyFont="1" applyFill="1" applyBorder="1" applyAlignment="1">
      <alignment horizontal="right" vertical="center" indent="1"/>
    </xf>
    <xf numFmtId="187" fontId="59" fillId="0" borderId="79" xfId="5" applyNumberFormat="1" applyFont="1" applyFill="1" applyBorder="1" applyAlignment="1">
      <alignment horizontal="right" vertical="center" indent="1"/>
    </xf>
    <xf numFmtId="187" fontId="59" fillId="0" borderId="86" xfId="5" applyNumberFormat="1" applyFont="1" applyFill="1" applyBorder="1" applyAlignment="1">
      <alignment horizontal="right" vertical="center" indent="1"/>
    </xf>
    <xf numFmtId="187" fontId="59" fillId="0" borderId="79" xfId="5" applyNumberFormat="1" applyFont="1" applyBorder="1" applyAlignment="1">
      <alignment horizontal="right" vertical="center" indent="1"/>
    </xf>
    <xf numFmtId="0" fontId="60" fillId="0" borderId="79" xfId="5" applyFont="1" applyBorder="1"/>
    <xf numFmtId="0" fontId="60" fillId="0" borderId="86" xfId="5" applyFont="1" applyBorder="1"/>
    <xf numFmtId="187" fontId="61" fillId="0" borderId="5" xfId="5" applyNumberFormat="1" applyFont="1" applyFill="1" applyBorder="1" applyAlignment="1">
      <alignment horizontal="right" vertical="center" indent="1"/>
    </xf>
    <xf numFmtId="187" fontId="61" fillId="0" borderId="6" xfId="5" applyNumberFormat="1" applyFont="1" applyFill="1" applyBorder="1" applyAlignment="1">
      <alignment horizontal="right" vertical="center" indent="1"/>
    </xf>
    <xf numFmtId="187" fontId="59" fillId="0" borderId="87" xfId="5" applyNumberFormat="1" applyFont="1" applyFill="1" applyBorder="1" applyAlignment="1">
      <alignment horizontal="right" vertical="center" indent="1"/>
    </xf>
    <xf numFmtId="187" fontId="59" fillId="0" borderId="71" xfId="5" applyNumberFormat="1" applyFont="1" applyFill="1" applyBorder="1" applyAlignment="1">
      <alignment horizontal="right" vertical="center" indent="1"/>
    </xf>
    <xf numFmtId="187" fontId="59" fillId="0" borderId="75" xfId="5" applyNumberFormat="1" applyFont="1" applyFill="1" applyBorder="1" applyAlignment="1">
      <alignment horizontal="right" vertical="center" indent="1"/>
    </xf>
    <xf numFmtId="187" fontId="59" fillId="0" borderId="82" xfId="5" applyNumberFormat="1" applyFont="1" applyBorder="1" applyAlignment="1">
      <alignment horizontal="right" vertical="center" indent="1"/>
    </xf>
    <xf numFmtId="0" fontId="60" fillId="0" borderId="82" xfId="5" applyFont="1" applyBorder="1" applyAlignment="1">
      <alignment horizontal="right" vertical="center" indent="1"/>
    </xf>
    <xf numFmtId="0" fontId="60" fillId="0" borderId="84" xfId="5" applyFont="1" applyBorder="1" applyAlignment="1">
      <alignment horizontal="right" vertical="center" indent="1"/>
    </xf>
    <xf numFmtId="187" fontId="59" fillId="0" borderId="84" xfId="5" applyNumberFormat="1" applyFont="1" applyBorder="1" applyAlignment="1">
      <alignment horizontal="right" vertical="center" indent="1"/>
    </xf>
    <xf numFmtId="187" fontId="61" fillId="0" borderId="82" xfId="5" applyNumberFormat="1" applyFont="1" applyFill="1" applyBorder="1" applyAlignment="1">
      <alignment horizontal="right" vertical="center" indent="1"/>
    </xf>
    <xf numFmtId="187" fontId="59" fillId="0" borderId="85" xfId="5" applyNumberFormat="1" applyFont="1" applyFill="1" applyBorder="1" applyAlignment="1">
      <alignment horizontal="right" vertical="center" indent="1"/>
    </xf>
    <xf numFmtId="187" fontId="59" fillId="0" borderId="68" xfId="5" applyNumberFormat="1" applyFont="1" applyFill="1" applyBorder="1" applyAlignment="1">
      <alignment horizontal="right" vertical="center" indent="1"/>
    </xf>
    <xf numFmtId="187" fontId="59" fillId="0" borderId="70" xfId="5" applyNumberFormat="1" applyFont="1" applyFill="1" applyBorder="1" applyAlignment="1">
      <alignment horizontal="right" vertical="center" indent="1"/>
    </xf>
    <xf numFmtId="0" fontId="54" fillId="0" borderId="0" xfId="5" applyFont="1" applyFill="1" applyAlignment="1">
      <alignment vertical="top" wrapText="1"/>
    </xf>
    <xf numFmtId="0" fontId="22" fillId="0" borderId="0" xfId="5" applyFont="1" applyFill="1" applyAlignment="1">
      <alignment vertical="top" wrapText="1"/>
    </xf>
    <xf numFmtId="0" fontId="52" fillId="0" borderId="80" xfId="5" applyFont="1" applyBorder="1" applyAlignment="1">
      <alignment horizontal="left" vertical="center"/>
    </xf>
    <xf numFmtId="0" fontId="52" fillId="0" borderId="54" xfId="5" applyFont="1" applyBorder="1" applyAlignment="1">
      <alignment horizontal="left" vertical="center"/>
    </xf>
    <xf numFmtId="195" fontId="52" fillId="0" borderId="54" xfId="5" applyNumberFormat="1" applyFont="1" applyBorder="1" applyAlignment="1">
      <alignment horizontal="right" vertical="center"/>
    </xf>
    <xf numFmtId="195" fontId="52" fillId="0" borderId="56" xfId="5" applyNumberFormat="1" applyFont="1" applyBorder="1" applyAlignment="1">
      <alignment horizontal="right" vertical="center"/>
    </xf>
    <xf numFmtId="0" fontId="52" fillId="0" borderId="83" xfId="5" applyFont="1" applyBorder="1" applyAlignment="1">
      <alignment horizontal="left" vertical="center"/>
    </xf>
    <xf numFmtId="0" fontId="52" fillId="0" borderId="58" xfId="5" applyFont="1" applyBorder="1" applyAlignment="1">
      <alignment horizontal="left" vertical="center"/>
    </xf>
    <xf numFmtId="195" fontId="52" fillId="0" borderId="58" xfId="5" applyNumberFormat="1" applyFont="1" applyFill="1" applyBorder="1" applyAlignment="1">
      <alignment horizontal="right" vertical="center"/>
    </xf>
    <xf numFmtId="195" fontId="52" fillId="0" borderId="62" xfId="5" applyNumberFormat="1" applyFont="1" applyFill="1" applyBorder="1" applyAlignment="1">
      <alignment horizontal="right" vertical="center"/>
    </xf>
    <xf numFmtId="187" fontId="59" fillId="0" borderId="35" xfId="5" applyNumberFormat="1" applyFont="1" applyFill="1" applyBorder="1" applyAlignment="1">
      <alignment horizontal="right" vertical="center" indent="1"/>
    </xf>
    <xf numFmtId="187" fontId="59" fillId="0" borderId="76" xfId="5" applyNumberFormat="1" applyFont="1" applyFill="1" applyBorder="1" applyAlignment="1">
      <alignment horizontal="right" vertical="center" indent="1"/>
    </xf>
    <xf numFmtId="187" fontId="59" fillId="0" borderId="78" xfId="5" applyNumberFormat="1" applyFont="1" applyBorder="1" applyAlignment="1">
      <alignment horizontal="right" vertical="center" indent="1"/>
    </xf>
    <xf numFmtId="187" fontId="59" fillId="0" borderId="54" xfId="5" applyNumberFormat="1" applyFont="1" applyBorder="1" applyAlignment="1">
      <alignment horizontal="right" vertical="center" indent="1"/>
    </xf>
    <xf numFmtId="187" fontId="59" fillId="0" borderId="56" xfId="5" applyNumberFormat="1" applyFont="1" applyBorder="1" applyAlignment="1">
      <alignment horizontal="right" vertical="center" indent="1"/>
    </xf>
    <xf numFmtId="192" fontId="52" fillId="0" borderId="56" xfId="5" applyNumberFormat="1" applyFont="1" applyFill="1" applyBorder="1" applyAlignment="1">
      <alignment horizontal="right" vertical="center"/>
    </xf>
    <xf numFmtId="192" fontId="52" fillId="0" borderId="58" xfId="5" applyNumberFormat="1" applyFont="1" applyFill="1" applyBorder="1" applyAlignment="1">
      <alignment horizontal="right" vertical="center"/>
    </xf>
    <xf numFmtId="192" fontId="52" fillId="0" borderId="62" xfId="5" applyNumberFormat="1" applyFont="1" applyFill="1" applyBorder="1" applyAlignment="1">
      <alignment horizontal="right" vertical="center"/>
    </xf>
    <xf numFmtId="194" fontId="56" fillId="0" borderId="0" xfId="5" applyNumberFormat="1" applyFont="1" applyAlignment="1">
      <alignment horizontal="center" vertical="center"/>
    </xf>
    <xf numFmtId="0" fontId="54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0" fontId="52" fillId="0" borderId="79" xfId="5" applyFont="1" applyBorder="1" applyAlignment="1">
      <alignment horizontal="center" vertical="center"/>
    </xf>
    <xf numFmtId="0" fontId="52" fillId="0" borderId="81" xfId="5" applyFont="1" applyBorder="1" applyAlignment="1">
      <alignment horizontal="left" vertical="center"/>
    </xf>
    <xf numFmtId="0" fontId="52" fillId="0" borderId="68" xfId="5" applyFont="1" applyBorder="1" applyAlignment="1">
      <alignment horizontal="left" vertical="center"/>
    </xf>
    <xf numFmtId="192" fontId="52" fillId="0" borderId="68" xfId="5" applyNumberFormat="1" applyFont="1" applyBorder="1" applyAlignment="1">
      <alignment horizontal="right" vertical="center"/>
    </xf>
    <xf numFmtId="192" fontId="52" fillId="0" borderId="70" xfId="5" applyNumberFormat="1" applyFont="1" applyBorder="1" applyAlignment="1">
      <alignment horizontal="right" vertical="center"/>
    </xf>
    <xf numFmtId="192" fontId="52" fillId="0" borderId="58" xfId="5" applyNumberFormat="1" applyFont="1" applyBorder="1" applyAlignment="1">
      <alignment horizontal="right" vertical="center"/>
    </xf>
    <xf numFmtId="192" fontId="52" fillId="0" borderId="62" xfId="5" applyNumberFormat="1" applyFont="1" applyBorder="1" applyAlignment="1">
      <alignment horizontal="right" vertical="center"/>
    </xf>
    <xf numFmtId="0" fontId="56" fillId="0" borderId="0" xfId="5" applyFont="1" applyAlignment="1">
      <alignment horizontal="center" vertical="center"/>
    </xf>
    <xf numFmtId="0" fontId="56" fillId="0" borderId="0" xfId="5" applyFont="1" applyBorder="1" applyAlignment="1">
      <alignment horizontal="center" vertical="center"/>
    </xf>
    <xf numFmtId="192" fontId="52" fillId="0" borderId="54" xfId="5" applyNumberFormat="1" applyFont="1" applyBorder="1" applyAlignment="1">
      <alignment horizontal="right" vertical="center"/>
    </xf>
    <xf numFmtId="192" fontId="52" fillId="0" borderId="56" xfId="5" applyNumberFormat="1" applyFont="1" applyBorder="1" applyAlignment="1">
      <alignment horizontal="right" vertical="center"/>
    </xf>
    <xf numFmtId="192" fontId="52" fillId="0" borderId="68" xfId="5" applyNumberFormat="1" applyFont="1" applyFill="1" applyBorder="1" applyAlignment="1">
      <alignment horizontal="right" vertical="center"/>
    </xf>
    <xf numFmtId="192" fontId="52" fillId="0" borderId="70" xfId="5" applyNumberFormat="1" applyFont="1" applyFill="1" applyBorder="1" applyAlignment="1">
      <alignment horizontal="right" vertical="center"/>
    </xf>
    <xf numFmtId="0" fontId="52" fillId="0" borderId="15" xfId="5" applyFont="1" applyBorder="1" applyAlignment="1">
      <alignment horizontal="left" vertical="center"/>
    </xf>
    <xf numFmtId="0" fontId="52" fillId="0" borderId="82" xfId="5" applyFont="1" applyBorder="1" applyAlignment="1">
      <alignment horizontal="left" vertical="center"/>
    </xf>
  </cellXfs>
  <cellStyles count="9">
    <cellStyle name="パーセント" xfId="1" builtinId="5"/>
    <cellStyle name="パーセント 2" xfId="4"/>
    <cellStyle name="桁区切り" xfId="2" builtinId="6"/>
    <cellStyle name="桁区切り 2" xfId="6"/>
    <cellStyle name="標準" xfId="0" builtinId="0"/>
    <cellStyle name="標準 2" xfId="3"/>
    <cellStyle name="標準 3" xfId="5"/>
    <cellStyle name="標準_一般会計" xfId="7"/>
    <cellStyle name="標準_特別会計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defRPr>
            </a:pPr>
            <a:r>
              <a:rPr lang="ja-JP" altLang="en-US"/>
              <a:t>入湯税充当対象事業費</a:t>
            </a:r>
          </a:p>
        </c:rich>
      </c:tx>
      <c:layout>
        <c:manualLayout>
          <c:xMode val="edge"/>
          <c:yMode val="edge"/>
          <c:x val="0.41842132891283323"/>
          <c:y val="3.5714238845144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52645393010084"/>
          <c:y val="0.26071466066741655"/>
          <c:w val="0.60657936179030247"/>
          <c:h val="0.65000112485939265"/>
        </c:manualLayout>
      </c:layout>
      <c:pie3DChart>
        <c:varyColors val="1"/>
        <c:ser>
          <c:idx val="0"/>
          <c:order val="0"/>
          <c:tx>
            <c:strRef>
              <c:f>入湯税の使途状況!$B$6</c:f>
              <c:strCache>
                <c:ptCount val="1"/>
                <c:pt idx="0">
                  <c:v>決算額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91-495F-AB3A-AD379F93603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C91-495F-AB3A-AD379F9360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C91-495F-AB3A-AD379F9360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C91-495F-AB3A-AD379F93603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C91-495F-AB3A-AD379F9360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8C91-495F-AB3A-AD379F93603F}"/>
              </c:ext>
            </c:extLst>
          </c:dPt>
          <c:dLbls>
            <c:dLbl>
              <c:idx val="0"/>
              <c:layout>
                <c:manualLayout>
                  <c:x val="-1.1478242851222545E-2"/>
                  <c:y val="-0.2321151574803149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91-495F-AB3A-AD379F93603F}"/>
                </c:ext>
              </c:extLst>
            </c:dLbl>
            <c:dLbl>
              <c:idx val="1"/>
              <c:layout>
                <c:manualLayout>
                  <c:x val="0.19739604917806319"/>
                  <c:y val="3.012237532808383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91-495F-AB3A-AD379F93603F}"/>
                </c:ext>
              </c:extLst>
            </c:dLbl>
            <c:dLbl>
              <c:idx val="2"/>
              <c:layout>
                <c:manualLayout>
                  <c:x val="2.4767233043238017E-2"/>
                  <c:y val="0.103104658792650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91-495F-AB3A-AD379F93603F}"/>
                </c:ext>
              </c:extLst>
            </c:dLbl>
            <c:dLbl>
              <c:idx val="3"/>
              <c:layout>
                <c:manualLayout>
                  <c:x val="-7.4933416217709631E-2"/>
                  <c:y val="6.457545931758530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[</a:t>
                    </a:r>
                    <a:r>
                      <a:rPr lang="ja-JP" altLang="en-US"/>
                      <a:t>分類名</a:t>
                    </a:r>
                    <a:r>
                      <a:rPr lang="en-US" altLang="ja-JP"/>
                      <a:t>]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7.2%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91-495F-AB3A-AD379F93603F}"/>
                </c:ext>
              </c:extLst>
            </c:dLbl>
            <c:dLbl>
              <c:idx val="4"/>
              <c:layout>
                <c:manualLayout>
                  <c:x val="-2.74767233043238E-2"/>
                  <c:y val="-0.2790042650918634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C91-495F-AB3A-AD379F93603F}"/>
                </c:ext>
              </c:extLst>
            </c:dLbl>
            <c:dLbl>
              <c:idx val="5"/>
              <c:layout>
                <c:manualLayout>
                  <c:x val="1.4131786158309127E-2"/>
                  <c:y val="-8.77644356955380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91-495F-AB3A-AD379F9360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入湯税の使途状況!$A$7:$A$12</c:f>
              <c:strCache>
                <c:ptCount val="6"/>
                <c:pt idx="0">
                  <c:v>環境衛生施設の整備</c:v>
                </c:pt>
                <c:pt idx="1">
                  <c:v>鉱泉源の保護管理施設</c:v>
                </c:pt>
                <c:pt idx="2">
                  <c:v>消防施設等の整備</c:v>
                </c:pt>
                <c:pt idx="3">
                  <c:v>観光施設の整備</c:v>
                </c:pt>
                <c:pt idx="4">
                  <c:v>観光振興</c:v>
                </c:pt>
                <c:pt idx="5">
                  <c:v>基金積立金</c:v>
                </c:pt>
              </c:strCache>
            </c:strRef>
          </c:cat>
          <c:val>
            <c:numRef>
              <c:f>入湯税の使途状況!$B$7:$B$12</c:f>
              <c:numCache>
                <c:formatCode>#,##0_ </c:formatCode>
                <c:ptCount val="6"/>
                <c:pt idx="0">
                  <c:v>489285</c:v>
                </c:pt>
                <c:pt idx="1">
                  <c:v>402827</c:v>
                </c:pt>
                <c:pt idx="2">
                  <c:v>431843</c:v>
                </c:pt>
                <c:pt idx="3">
                  <c:v>134250</c:v>
                </c:pt>
                <c:pt idx="4">
                  <c:v>247322</c:v>
                </c:pt>
                <c:pt idx="5">
                  <c:v>141798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91-495F-AB3A-AD379F936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ｺﾞｼｯｸ"/>
          <a:ea typeface="ｺﾞｼｯｸ"/>
          <a:cs typeface="ｺﾞｼｯｸ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defRPr>
            </a:pPr>
            <a:r>
              <a:rPr lang="ja-JP" altLang="en-US"/>
              <a:t>財　源　内　訳</a:t>
            </a:r>
          </a:p>
        </c:rich>
      </c:tx>
      <c:layout>
        <c:manualLayout>
          <c:xMode val="edge"/>
          <c:yMode val="edge"/>
          <c:x val="0.44268830032609557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00818178360116"/>
          <c:y val="0.24789486151776155"/>
          <c:w val="0.6534921277132848"/>
          <c:h val="0.71359921165089013"/>
        </c:manualLayout>
      </c:layout>
      <c:pie3DChart>
        <c:varyColors val="1"/>
        <c:ser>
          <c:idx val="0"/>
          <c:order val="0"/>
          <c:tx>
            <c:strRef>
              <c:f>入湯税の使途状況!$B$19</c:f>
              <c:strCache>
                <c:ptCount val="1"/>
                <c:pt idx="0">
                  <c:v>決算額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85-4606-91BD-13303BAE3B0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85-4606-91BD-13303BAE3B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185-4606-91BD-13303BAE3B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185-4606-91BD-13303BAE3B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185-4606-91BD-13303BAE3B08}"/>
              </c:ext>
            </c:extLst>
          </c:dPt>
          <c:dLbls>
            <c:dLbl>
              <c:idx val="0"/>
              <c:numFmt formatCode="0.0%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185-4606-91BD-13303BAE3B08}"/>
                </c:ext>
              </c:extLst>
            </c:dLbl>
            <c:dLbl>
              <c:idx val="1"/>
              <c:layout>
                <c:manualLayout>
                  <c:x val="2.2837135476642505E-2"/>
                  <c:y val="-6.4728389095767364E-2"/>
                </c:manualLayout>
              </c:layout>
              <c:tx>
                <c:rich>
                  <a:bodyPr lIns="38100" tIns="19050" rIns="38100" bIns="19050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地方債  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14.9%</a:t>
                    </a:r>
                  </a:p>
                </c:rich>
              </c:tx>
              <c:numFmt formatCode="0.0%" sourceLinked="0"/>
              <c:spPr>
                <a:ln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8185-4606-91BD-13303BAE3B08}"/>
                </c:ext>
              </c:extLst>
            </c:dLbl>
            <c:dLbl>
              <c:idx val="2"/>
              <c:layout>
                <c:manualLayout>
                  <c:x val="6.7693297231126742E-2"/>
                  <c:y val="1.0058273401745359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85-4606-91BD-13303BAE3B08}"/>
                </c:ext>
              </c:extLst>
            </c:dLbl>
            <c:dLbl>
              <c:idx val="3"/>
              <c:layout>
                <c:manualLayout>
                  <c:x val="0.10352867946842613"/>
                  <c:y val="-2.5939717824080655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入湯税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23.1%</a:t>
                    </a:r>
                  </a:p>
                </c:rich>
              </c:tx>
              <c:numFmt formatCode="0.0%" sourceLinked="0"/>
              <c:spPr>
                <a:ln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185-4606-91BD-13303BAE3B08}"/>
                </c:ext>
              </c:extLst>
            </c:dLbl>
            <c:dLbl>
              <c:idx val="4"/>
              <c:layout>
                <c:manualLayout>
                  <c:x val="-2.5011913036562139E-2"/>
                  <c:y val="-0.1303323005201967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一般財源等
</a:t>
                    </a:r>
                    <a:r>
                      <a:rPr lang="en-US" altLang="ja-JP"/>
                      <a:t>40%</a:t>
                    </a:r>
                  </a:p>
                </c:rich>
              </c:tx>
              <c:numFmt formatCode="0.0%" sourceLinked="0"/>
              <c:spPr>
                <a:ln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185-4606-91BD-13303BAE3B0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入湯税の使途状況!$A$20:$A$24</c:f>
              <c:strCache>
                <c:ptCount val="5"/>
                <c:pt idx="0">
                  <c:v>国県支出金</c:v>
                </c:pt>
                <c:pt idx="1">
                  <c:v>地方債</c:v>
                </c:pt>
                <c:pt idx="2">
                  <c:v>その他特定財源</c:v>
                </c:pt>
                <c:pt idx="3">
                  <c:v>入湯税</c:v>
                </c:pt>
                <c:pt idx="4">
                  <c:v>一般財源等</c:v>
                </c:pt>
              </c:strCache>
            </c:strRef>
          </c:cat>
          <c:val>
            <c:numRef>
              <c:f>入湯税の使途状況!$B$20:$B$24</c:f>
              <c:numCache>
                <c:formatCode>#,##0_ </c:formatCode>
                <c:ptCount val="5"/>
                <c:pt idx="0">
                  <c:v>44363</c:v>
                </c:pt>
                <c:pt idx="1">
                  <c:v>275700</c:v>
                </c:pt>
                <c:pt idx="2">
                  <c:v>361318</c:v>
                </c:pt>
                <c:pt idx="3">
                  <c:v>426916</c:v>
                </c:pt>
                <c:pt idx="4">
                  <c:v>739028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85-4606-91BD-13303BAE3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ｺﾞｼｯｸ"/>
          <a:ea typeface="ｺﾞｼｯｸ"/>
          <a:cs typeface="ｺﾞｼｯｸ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defRPr>
            </a:pPr>
            <a:r>
              <a:rPr lang="ja-JP" altLang="en-US"/>
              <a:t>都市計画税充当対象事業費</a:t>
            </a:r>
          </a:p>
        </c:rich>
      </c:tx>
      <c:layout>
        <c:manualLayout>
          <c:xMode val="edge"/>
          <c:yMode val="edge"/>
          <c:x val="0.38822545722898699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60450301802484E-2"/>
          <c:y val="0.52037153689122162"/>
          <c:w val="0.49974881123944409"/>
          <c:h val="0.41296412948381461"/>
        </c:manualLayout>
      </c:layout>
      <c:pie3DChart>
        <c:varyColors val="1"/>
        <c:ser>
          <c:idx val="0"/>
          <c:order val="0"/>
          <c:tx>
            <c:strRef>
              <c:f>都市計画税の使途状況!$B$5</c:f>
              <c:strCache>
                <c:ptCount val="1"/>
                <c:pt idx="0">
                  <c:v>決算額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8E-46A9-B496-C930F89C770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8E-46A9-B496-C930F89C770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8E-46A9-B496-C930F89C7701}"/>
              </c:ext>
            </c:extLst>
          </c:dPt>
          <c:dLbls>
            <c:dLbl>
              <c:idx val="0"/>
              <c:layout>
                <c:manualLayout>
                  <c:x val="0.10551431734163209"/>
                  <c:y val="-1.06013414989792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ｺﾞｼｯｸ"/>
                      <a:ea typeface="ｺﾞｼｯｸ"/>
                      <a:cs typeface="ｺﾞｼｯｸ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8E-46A9-B496-C930F89C7701}"/>
                </c:ext>
              </c:extLst>
            </c:dLbl>
            <c:dLbl>
              <c:idx val="1"/>
              <c:layout>
                <c:manualLayout>
                  <c:x val="3.094606542882405E-3"/>
                  <c:y val="0.147407115777194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ｺﾞｼｯｸ"/>
                      <a:ea typeface="ｺﾞｼｯｸ"/>
                      <a:cs typeface="ｺﾞｼｯｸ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8E-46A9-B496-C930F89C7701}"/>
                </c:ext>
              </c:extLst>
            </c:dLbl>
            <c:dLbl>
              <c:idx val="2"/>
              <c:layout>
                <c:manualLayout>
                  <c:x val="2.7604029602400496E-2"/>
                  <c:y val="-7.10606590842811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ｺﾞｼｯｸ"/>
                      <a:ea typeface="ｺﾞｼｯｸ"/>
                      <a:cs typeface="ｺﾞｼｯｸ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8E-46A9-B496-C930F89C770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ｺﾞｼｯｸ"/>
                    <a:ea typeface="ｺﾞｼｯｸ"/>
                    <a:cs typeface="ｺﾞｼｯｸ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都市計画税の使途状況!$A$10:$A$12</c:f>
              <c:strCache>
                <c:ptCount val="3"/>
                <c:pt idx="0">
                  <c:v>都市計画事業</c:v>
                </c:pt>
                <c:pt idx="1">
                  <c:v>土地区画整理事業</c:v>
                </c:pt>
                <c:pt idx="2">
                  <c:v>地方債償還額</c:v>
                </c:pt>
              </c:strCache>
            </c:strRef>
          </c:cat>
          <c:val>
            <c:numRef>
              <c:f>都市計画税の使途状況!$B$10:$B$12</c:f>
              <c:numCache>
                <c:formatCode>#,##0_ ;[Red]\-#,##0\ </c:formatCode>
                <c:ptCount val="3"/>
                <c:pt idx="0">
                  <c:v>1545425</c:v>
                </c:pt>
                <c:pt idx="1">
                  <c:v>0</c:v>
                </c:pt>
                <c:pt idx="2">
                  <c:v>292814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8E-46A9-B496-C930F89C7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ｺﾞｼｯｸ"/>
          <a:ea typeface="ｺﾞｼｯｸ"/>
          <a:cs typeface="ｺﾞｼｯｸ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94613854800811"/>
          <c:y val="0.25742636483399617"/>
          <c:w val="0.82171777308324268"/>
          <c:h val="0.60066162521763988"/>
        </c:manualLayout>
      </c:layout>
      <c:pie3DChart>
        <c:varyColors val="1"/>
        <c:ser>
          <c:idx val="0"/>
          <c:order val="0"/>
          <c:tx>
            <c:v>決算額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D2-4CDA-BF0F-5B5E8B16D73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6D2-4CDA-BF0F-5B5E8B16D73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6D2-4CDA-BF0F-5B5E8B16D73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6D2-4CDA-BF0F-5B5E8B16D735}"/>
              </c:ext>
            </c:extLst>
          </c:dPt>
          <c:dLbls>
            <c:dLbl>
              <c:idx val="0"/>
              <c:layout>
                <c:manualLayout>
                  <c:x val="-3.4229486254457236E-2"/>
                  <c:y val="-0.145418439716312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D2-4CDA-BF0F-5B5E8B16D735}"/>
                </c:ext>
              </c:extLst>
            </c:dLbl>
            <c:dLbl>
              <c:idx val="1"/>
              <c:layout>
                <c:manualLayout>
                  <c:x val="1.4675157637167962E-2"/>
                  <c:y val="0.100938403976098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D2-4CDA-BF0F-5B5E8B16D735}"/>
                </c:ext>
              </c:extLst>
            </c:dLbl>
            <c:dLbl>
              <c:idx val="2"/>
              <c:layout>
                <c:manualLayout>
                  <c:x val="6.7323357488680444E-2"/>
                  <c:y val="-3.425252694477124E-3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下水道事業
</a:t>
                    </a:r>
                    <a:r>
                      <a:rPr lang="en-US" altLang="ja-JP"/>
                      <a:t>13.2%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D2-4CDA-BF0F-5B5E8B16D735}"/>
                </c:ext>
              </c:extLst>
            </c:dLbl>
            <c:dLbl>
              <c:idx val="3"/>
              <c:layout>
                <c:manualLayout>
                  <c:x val="1.5894427539187083E-2"/>
                  <c:y val="-0.193978667560172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6D2-4CDA-BF0F-5B5E8B16D7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街路事業</c:v>
              </c:pt>
              <c:pt idx="1">
                <c:v>公園事業</c:v>
              </c:pt>
              <c:pt idx="2">
                <c:v>下水道事業</c:v>
              </c:pt>
              <c:pt idx="3">
                <c:v>その他</c:v>
              </c:pt>
            </c:strLit>
          </c:cat>
          <c:val>
            <c:numRef>
              <c:f>都市計画税の使途状況!$B$6:$B$9</c:f>
              <c:numCache>
                <c:formatCode>#,##0_ ;[Red]\-#,##0\ </c:formatCode>
                <c:ptCount val="4"/>
                <c:pt idx="0">
                  <c:v>354367</c:v>
                </c:pt>
                <c:pt idx="1">
                  <c:v>233072</c:v>
                </c:pt>
                <c:pt idx="2">
                  <c:v>204180</c:v>
                </c:pt>
                <c:pt idx="3">
                  <c:v>753806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D2-4CDA-BF0F-5B5E8B16D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ｺﾞｼｯｸ"/>
          <a:ea typeface="ｺﾞｼｯｸ"/>
          <a:cs typeface="ｺﾞｼｯｸ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defRPr>
            </a:pPr>
            <a:r>
              <a:rPr lang="ja-JP" altLang="en-US"/>
              <a:t>財　源　内　訳</a:t>
            </a:r>
          </a:p>
        </c:rich>
      </c:tx>
      <c:layout>
        <c:manualLayout>
          <c:xMode val="edge"/>
          <c:yMode val="edge"/>
          <c:x val="0.39448623961792578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69658235691367"/>
          <c:y val="0.24047656542932139"/>
          <c:w val="0.67524829953285048"/>
          <c:h val="0.71904836895388102"/>
        </c:manualLayout>
      </c:layout>
      <c:pie3DChart>
        <c:varyColors val="1"/>
        <c:ser>
          <c:idx val="0"/>
          <c:order val="0"/>
          <c:tx>
            <c:strRef>
              <c:f>都市計画税の使途状況!$B$29</c:f>
              <c:strCache>
                <c:ptCount val="1"/>
                <c:pt idx="0">
                  <c:v>決算額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EC-4FBE-8814-07A6CC2B96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EC-4FBE-8814-07A6CC2B96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4EC-4FBE-8814-07A6CC2B96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4EC-4FBE-8814-07A6CC2B96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04EC-4FBE-8814-07A6CC2B9696}"/>
              </c:ext>
            </c:extLst>
          </c:dPt>
          <c:dLbls>
            <c:dLbl>
              <c:idx val="0"/>
              <c:layout>
                <c:manualLayout>
                  <c:x val="3.4734782820582438E-3"/>
                  <c:y val="-9.2688788901387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EC-4FBE-8814-07A6CC2B9696}"/>
                </c:ext>
              </c:extLst>
            </c:dLbl>
            <c:dLbl>
              <c:idx val="1"/>
              <c:layout>
                <c:manualLayout>
                  <c:x val="3.1569860133531052E-2"/>
                  <c:y val="-7.55549306336707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EC-4FBE-8814-07A6CC2B9696}"/>
                </c:ext>
              </c:extLst>
            </c:dLbl>
            <c:dLbl>
              <c:idx val="2"/>
              <c:layout>
                <c:manualLayout>
                  <c:x val="1.9565989264604525E-2"/>
                  <c:y val="7.21102362204723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EC-4FBE-8814-07A6CC2B9696}"/>
                </c:ext>
              </c:extLst>
            </c:dLbl>
            <c:dLbl>
              <c:idx val="3"/>
              <c:layout>
                <c:manualLayout>
                  <c:x val="-0.16263219087004044"/>
                  <c:y val="-1.83333333333333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EC-4FBE-8814-07A6CC2B9696}"/>
                </c:ext>
              </c:extLst>
            </c:dLbl>
            <c:dLbl>
              <c:idx val="4"/>
              <c:layout>
                <c:manualLayout>
                  <c:x val="-1.9545381760966915E-2"/>
                  <c:y val="-0.11872103487064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EC-4FBE-8814-07A6CC2B969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都市計画税の使途状況!$A$30:$A$34</c:f>
              <c:strCache>
                <c:ptCount val="5"/>
                <c:pt idx="0">
                  <c:v>国県支出金</c:v>
                </c:pt>
                <c:pt idx="1">
                  <c:v>地方債</c:v>
                </c:pt>
                <c:pt idx="2">
                  <c:v>その他特定財源</c:v>
                </c:pt>
                <c:pt idx="3">
                  <c:v>都市計画税</c:v>
                </c:pt>
                <c:pt idx="4">
                  <c:v>一般財源等</c:v>
                </c:pt>
              </c:strCache>
            </c:strRef>
          </c:cat>
          <c:val>
            <c:numRef>
              <c:f>都市計画税の使途状況!$B$30:$B$34</c:f>
              <c:numCache>
                <c:formatCode>#,##0_ ;[Red]\-#,##0\ </c:formatCode>
                <c:ptCount val="5"/>
                <c:pt idx="0">
                  <c:v>130900</c:v>
                </c:pt>
                <c:pt idx="1">
                  <c:v>231018</c:v>
                </c:pt>
                <c:pt idx="2">
                  <c:v>35099</c:v>
                </c:pt>
                <c:pt idx="3">
                  <c:v>1096975</c:v>
                </c:pt>
                <c:pt idx="4">
                  <c:v>344247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EC-4FBE-8814-07A6CC2B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ｺﾞｼｯｸ"/>
          <a:ea typeface="ｺﾞｼｯｸ"/>
          <a:cs typeface="ｺﾞｼｯｸ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19050</xdr:rowOff>
    </xdr:from>
    <xdr:to>
      <xdr:col>12</xdr:col>
      <xdr:colOff>600075</xdr:colOff>
      <xdr:row>13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247650</xdr:colOff>
      <xdr:row>18</xdr:row>
      <xdr:rowOff>0</xdr:rowOff>
    </xdr:from>
    <xdr:to>
      <xdr:col>12</xdr:col>
      <xdr:colOff>619125</xdr:colOff>
      <xdr:row>24</xdr:row>
      <xdr:rowOff>352425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</xdr:row>
      <xdr:rowOff>0</xdr:rowOff>
    </xdr:from>
    <xdr:to>
      <xdr:col>12</xdr:col>
      <xdr:colOff>542925</xdr:colOff>
      <xdr:row>13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4</xdr:row>
      <xdr:rowOff>114300</xdr:rowOff>
    </xdr:from>
    <xdr:to>
      <xdr:col>12</xdr:col>
      <xdr:colOff>504825</xdr:colOff>
      <xdr:row>10</xdr:row>
      <xdr:rowOff>66675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18</xdr:row>
      <xdr:rowOff>0</xdr:rowOff>
    </xdr:from>
    <xdr:to>
      <xdr:col>12</xdr:col>
      <xdr:colOff>552450</xdr:colOff>
      <xdr:row>25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5</xdr:row>
      <xdr:rowOff>28575</xdr:rowOff>
    </xdr:from>
    <xdr:to>
      <xdr:col>0</xdr:col>
      <xdr:colOff>381000</xdr:colOff>
      <xdr:row>8</xdr:row>
      <xdr:rowOff>361950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1FE47317-03A1-4E9B-911B-580F42165F2B}"/>
            </a:ext>
          </a:extLst>
        </xdr:cNvPr>
        <xdr:cNvSpPr>
          <a:spLocks noChangeArrowheads="1"/>
        </xdr:cNvSpPr>
      </xdr:nvSpPr>
      <xdr:spPr bwMode="auto">
        <a:xfrm>
          <a:off x="38100" y="1028700"/>
          <a:ext cx="342900" cy="1476375"/>
        </a:xfrm>
        <a:prstGeom prst="rect">
          <a:avLst/>
        </a:prstGeom>
        <a:solidFill>
          <a:srgbClr val="FFFFFF"/>
        </a:solidFill>
        <a:ln w="317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ｺﾞｼｯｸ"/>
            </a:rPr>
            <a:t>都市計画事業の内訳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11</xdr:row>
      <xdr:rowOff>85725</xdr:rowOff>
    </xdr:from>
    <xdr:to>
      <xdr:col>31</xdr:col>
      <xdr:colOff>180975</xdr:colOff>
      <xdr:row>34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28825"/>
          <a:ext cx="6238875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66</xdr:row>
      <xdr:rowOff>76200</xdr:rowOff>
    </xdr:from>
    <xdr:to>
      <xdr:col>31</xdr:col>
      <xdr:colOff>142875</xdr:colOff>
      <xdr:row>89</xdr:row>
      <xdr:rowOff>0</xdr:rowOff>
    </xdr:to>
    <xdr:pic>
      <xdr:nvPicPr>
        <xdr:cNvPr id="3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620500"/>
          <a:ext cx="6238875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89</xdr:row>
      <xdr:rowOff>142875</xdr:rowOff>
    </xdr:from>
    <xdr:to>
      <xdr:col>31</xdr:col>
      <xdr:colOff>142875</xdr:colOff>
      <xdr:row>110</xdr:row>
      <xdr:rowOff>85725</xdr:rowOff>
    </xdr:to>
    <xdr:pic>
      <xdr:nvPicPr>
        <xdr:cNvPr id="4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687675"/>
          <a:ext cx="6238875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186</xdr:row>
      <xdr:rowOff>28575</xdr:rowOff>
    </xdr:from>
    <xdr:to>
      <xdr:col>32</xdr:col>
      <xdr:colOff>47625</xdr:colOff>
      <xdr:row>212</xdr:row>
      <xdr:rowOff>152400</xdr:rowOff>
    </xdr:to>
    <xdr:pic>
      <xdr:nvPicPr>
        <xdr:cNvPr id="5" name="図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2480250"/>
          <a:ext cx="6343650" cy="462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131</xdr:row>
      <xdr:rowOff>57150</xdr:rowOff>
    </xdr:from>
    <xdr:to>
      <xdr:col>32</xdr:col>
      <xdr:colOff>0</xdr:colOff>
      <xdr:row>153</xdr:row>
      <xdr:rowOff>133350</xdr:rowOff>
    </xdr:to>
    <xdr:pic>
      <xdr:nvPicPr>
        <xdr:cNvPr id="6" name="図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917150"/>
          <a:ext cx="62388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34</xdr:row>
      <xdr:rowOff>104775</xdr:rowOff>
    </xdr:from>
    <xdr:to>
      <xdr:col>31</xdr:col>
      <xdr:colOff>171450</xdr:colOff>
      <xdr:row>57</xdr:row>
      <xdr:rowOff>9525</xdr:rowOff>
    </xdr:to>
    <xdr:pic>
      <xdr:nvPicPr>
        <xdr:cNvPr id="7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048375"/>
          <a:ext cx="6238875" cy="390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32</xdr:row>
      <xdr:rowOff>104775</xdr:rowOff>
    </xdr:from>
    <xdr:to>
      <xdr:col>32</xdr:col>
      <xdr:colOff>0</xdr:colOff>
      <xdr:row>54</xdr:row>
      <xdr:rowOff>114300</xdr:rowOff>
    </xdr:to>
    <xdr:pic>
      <xdr:nvPicPr>
        <xdr:cNvPr id="2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657850"/>
          <a:ext cx="6267450" cy="441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9</xdr:row>
      <xdr:rowOff>133350</xdr:rowOff>
    </xdr:from>
    <xdr:to>
      <xdr:col>32</xdr:col>
      <xdr:colOff>9525</xdr:colOff>
      <xdr:row>31</xdr:row>
      <xdr:rowOff>85725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33550"/>
          <a:ext cx="6267450" cy="378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63</xdr:row>
      <xdr:rowOff>304800</xdr:rowOff>
    </xdr:from>
    <xdr:to>
      <xdr:col>32</xdr:col>
      <xdr:colOff>85725</xdr:colOff>
      <xdr:row>83</xdr:row>
      <xdr:rowOff>152400</xdr:rowOff>
    </xdr:to>
    <xdr:pic>
      <xdr:nvPicPr>
        <xdr:cNvPr id="4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677650"/>
          <a:ext cx="6334125" cy="355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33</xdr:col>
      <xdr:colOff>47625</xdr:colOff>
      <xdr:row>140</xdr:row>
      <xdr:rowOff>95250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440900"/>
          <a:ext cx="644842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84</xdr:row>
      <xdr:rowOff>66675</xdr:rowOff>
    </xdr:from>
    <xdr:to>
      <xdr:col>32</xdr:col>
      <xdr:colOff>104775</xdr:colOff>
      <xdr:row>102</xdr:row>
      <xdr:rowOff>9525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316200"/>
          <a:ext cx="6343650" cy="341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19;&#31574;&#25512;&#36914;&#35506;&#36001;&#25919;&#20418;/01&#36001;&#25919;&#20418;/0029%20%20&#36001;&#25919;&#29366;&#27841;&#12398;&#20844;&#34920;/R05&#36001;&#25919;&#29366;&#27841;&#12398;&#20844;&#34920;/02%20&#19978;&#26399;/04%20&#21407;&#31295;/06%20R05&#19978;&#26399;&#65288;&#21407;&#31295;4-&#19978;&#26399;&#36001;&#29987;&#21450;&#12403;&#24066;&#2066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産・市債・一借（R5上）"/>
      <sheetName val="土地建物（R5上一般)"/>
      <sheetName val="土地建物（R5上特別）"/>
      <sheetName val="市債現在高（内部資料）"/>
    </sheetNames>
    <sheetDataSet>
      <sheetData sheetId="0"/>
      <sheetData sheetId="1"/>
      <sheetData sheetId="2"/>
      <sheetData sheetId="3">
        <row r="21">
          <cell r="H21">
            <v>25330429</v>
          </cell>
          <cell r="I21">
            <v>0</v>
          </cell>
          <cell r="J21">
            <v>999518</v>
          </cell>
        </row>
        <row r="22">
          <cell r="H22">
            <v>244984</v>
          </cell>
          <cell r="I22">
            <v>0</v>
          </cell>
          <cell r="J22">
            <v>49995</v>
          </cell>
        </row>
        <row r="23">
          <cell r="H23">
            <v>86158</v>
          </cell>
          <cell r="I23">
            <v>0</v>
          </cell>
          <cell r="J23">
            <v>17861</v>
          </cell>
        </row>
        <row r="24">
          <cell r="H24">
            <v>6079616</v>
          </cell>
          <cell r="I24">
            <v>0</v>
          </cell>
          <cell r="J24">
            <v>200441</v>
          </cell>
        </row>
        <row r="25">
          <cell r="H25">
            <v>3345460</v>
          </cell>
          <cell r="I25">
            <v>0</v>
          </cell>
          <cell r="J25">
            <v>399553</v>
          </cell>
        </row>
        <row r="26">
          <cell r="H26">
            <v>2231815</v>
          </cell>
          <cell r="I26">
            <v>0</v>
          </cell>
          <cell r="J26">
            <v>163821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8"/>
  <sheetViews>
    <sheetView tabSelected="1" view="pageBreakPreview" zoomScale="80" zoomScaleNormal="85" zoomScaleSheetLayoutView="80" workbookViewId="0">
      <selection activeCell="Y12" sqref="Y12"/>
    </sheetView>
  </sheetViews>
  <sheetFormatPr defaultRowHeight="24" customHeight="1" outlineLevelCol="1"/>
  <cols>
    <col min="1" max="1" width="1.625" style="1" customWidth="1"/>
    <col min="2" max="2" width="30.625" style="1" customWidth="1"/>
    <col min="3" max="3" width="1.625" style="1" customWidth="1"/>
    <col min="4" max="4" width="14.75" style="1" hidden="1" customWidth="1" outlineLevel="1"/>
    <col min="5" max="5" width="4.5" style="1" hidden="1" customWidth="1" outlineLevel="1"/>
    <col min="6" max="6" width="14.75" style="1" customWidth="1" collapsed="1"/>
    <col min="7" max="7" width="4.5" style="1" customWidth="1"/>
    <col min="8" max="8" width="10.625" style="1" hidden="1" customWidth="1" outlineLevel="1"/>
    <col min="9" max="9" width="12.625" style="1" customWidth="1" collapsed="1"/>
    <col min="10" max="10" width="10.625" style="1" customWidth="1"/>
    <col min="11" max="11" width="1.625" style="1" customWidth="1"/>
    <col min="12" max="12" width="24.125" style="1" customWidth="1"/>
    <col min="13" max="13" width="1.625" style="1" customWidth="1"/>
    <col min="14" max="14" width="14.75" style="1" hidden="1" customWidth="1" outlineLevel="1"/>
    <col min="15" max="15" width="4.5" style="1" hidden="1" customWidth="1" outlineLevel="1"/>
    <col min="16" max="16" width="14.75" style="1" customWidth="1" collapsed="1"/>
    <col min="17" max="17" width="4.5" style="1" customWidth="1"/>
    <col min="18" max="18" width="10.625" style="1" hidden="1" customWidth="1" outlineLevel="1"/>
    <col min="19" max="19" width="12.625" style="1" customWidth="1" collapsed="1"/>
    <col min="20" max="20" width="12.625" style="1" customWidth="1"/>
    <col min="21" max="16384" width="9" style="1"/>
  </cols>
  <sheetData>
    <row r="1" spans="1:20" ht="24" customHeight="1">
      <c r="A1" s="22" t="s">
        <v>70</v>
      </c>
      <c r="B1" s="4"/>
      <c r="C1" s="4"/>
      <c r="D1" s="4"/>
      <c r="E1" s="4"/>
      <c r="F1" s="4"/>
      <c r="G1" s="4"/>
      <c r="H1" s="4"/>
      <c r="I1" s="4"/>
      <c r="J1" s="4"/>
      <c r="K1" s="6"/>
      <c r="L1" s="4"/>
      <c r="M1" s="4"/>
      <c r="N1" s="4"/>
      <c r="O1" s="4"/>
      <c r="P1" s="4"/>
      <c r="Q1" s="4"/>
      <c r="R1" s="4"/>
      <c r="S1" s="4"/>
      <c r="T1" s="35"/>
    </row>
    <row r="3" spans="1:20" ht="24" customHeight="1">
      <c r="A3" s="23"/>
      <c r="B3" s="24" t="s">
        <v>0</v>
      </c>
      <c r="C3" s="25"/>
      <c r="D3" s="24" t="s">
        <v>53</v>
      </c>
      <c r="E3" s="24"/>
      <c r="F3" s="584" t="s">
        <v>43</v>
      </c>
      <c r="G3" s="585"/>
      <c r="H3" s="34" t="s">
        <v>62</v>
      </c>
      <c r="I3" s="29" t="s">
        <v>44</v>
      </c>
      <c r="J3" s="32"/>
      <c r="K3" s="23"/>
      <c r="L3" s="24" t="s">
        <v>1</v>
      </c>
      <c r="M3" s="25"/>
      <c r="N3" s="24" t="s">
        <v>55</v>
      </c>
      <c r="O3" s="24"/>
      <c r="P3" s="26" t="s">
        <v>50</v>
      </c>
      <c r="Q3" s="27"/>
      <c r="R3" s="27" t="s">
        <v>62</v>
      </c>
      <c r="S3" s="29" t="s">
        <v>44</v>
      </c>
    </row>
    <row r="4" spans="1:20" ht="24" customHeight="1">
      <c r="A4" s="2"/>
      <c r="B4" s="37" t="s">
        <v>2</v>
      </c>
      <c r="C4" s="3"/>
      <c r="D4" s="31">
        <v>14528237278</v>
      </c>
      <c r="E4" s="30" t="s">
        <v>54</v>
      </c>
      <c r="F4" s="53">
        <f>ROUND(D4/1000,0)</f>
        <v>14528237</v>
      </c>
      <c r="G4" s="40" t="s">
        <v>3</v>
      </c>
      <c r="H4" s="54">
        <f t="shared" ref="H4:H26" si="0">F4/F$28</f>
        <v>0.23635718030678982</v>
      </c>
      <c r="I4" s="55">
        <f>ROUND(F4/$F$28,3)</f>
        <v>0.23599999999999999</v>
      </c>
      <c r="J4" s="33"/>
      <c r="K4" s="2"/>
      <c r="L4" s="37" t="s">
        <v>4</v>
      </c>
      <c r="M4" s="3"/>
      <c r="N4" s="31">
        <v>312571264</v>
      </c>
      <c r="O4" s="30" t="s">
        <v>54</v>
      </c>
      <c r="P4" s="57">
        <f>ROUND(N4/1000,0)</f>
        <v>312571</v>
      </c>
      <c r="Q4" s="40" t="s">
        <v>3</v>
      </c>
      <c r="R4" s="58">
        <f t="shared" ref="R4:R18" si="1">P4/P$28</f>
        <v>5.1774515014461932E-3</v>
      </c>
      <c r="S4" s="55">
        <f t="shared" ref="S4:S10" si="2">ROUND(P4/$P$28,3)</f>
        <v>5.0000000000000001E-3</v>
      </c>
      <c r="T4" s="72"/>
    </row>
    <row r="5" spans="1:20" ht="24" customHeight="1">
      <c r="A5" s="2"/>
      <c r="B5" s="28" t="s">
        <v>5</v>
      </c>
      <c r="C5" s="3"/>
      <c r="D5" s="31">
        <v>279219000</v>
      </c>
      <c r="E5" s="30" t="s">
        <v>54</v>
      </c>
      <c r="F5" s="53">
        <f>ROUND(D5/1000,0)</f>
        <v>279219</v>
      </c>
      <c r="G5" s="40" t="s">
        <v>3</v>
      </c>
      <c r="H5" s="54">
        <f t="shared" si="0"/>
        <v>4.5425618764397598E-3</v>
      </c>
      <c r="I5" s="55">
        <f>ROUND(F5/$F$28,3)</f>
        <v>5.0000000000000001E-3</v>
      </c>
      <c r="J5" s="33"/>
      <c r="K5" s="2"/>
      <c r="L5" s="37" t="s">
        <v>6</v>
      </c>
      <c r="M5" s="3"/>
      <c r="N5" s="31">
        <v>6983535597</v>
      </c>
      <c r="O5" s="30" t="s">
        <v>54</v>
      </c>
      <c r="P5" s="53">
        <f>ROUND(N5/1000,0)</f>
        <v>6983536</v>
      </c>
      <c r="Q5" s="40" t="s">
        <v>3</v>
      </c>
      <c r="R5" s="58">
        <f t="shared" si="1"/>
        <v>0.11567585908034829</v>
      </c>
      <c r="S5" s="56">
        <f t="shared" si="2"/>
        <v>0.11600000000000001</v>
      </c>
      <c r="T5" s="72"/>
    </row>
    <row r="6" spans="1:20" ht="24" customHeight="1">
      <c r="A6" s="2"/>
      <c r="B6" s="28" t="s">
        <v>7</v>
      </c>
      <c r="C6" s="3"/>
      <c r="D6" s="31">
        <v>4702000</v>
      </c>
      <c r="E6" s="30" t="s">
        <v>54</v>
      </c>
      <c r="F6" s="53">
        <f t="shared" ref="F6:F9" si="3">ROUND(D6/1000,0)</f>
        <v>4702</v>
      </c>
      <c r="G6" s="40" t="s">
        <v>3</v>
      </c>
      <c r="H6" s="54">
        <f t="shared" si="0"/>
        <v>7.6495961746943252E-5</v>
      </c>
      <c r="I6" s="55">
        <f>ROUND(F6/$F$28,3)</f>
        <v>0</v>
      </c>
      <c r="J6" s="33"/>
      <c r="K6" s="2"/>
      <c r="L6" s="37" t="s">
        <v>8</v>
      </c>
      <c r="M6" s="3"/>
      <c r="N6" s="31">
        <v>29612974830</v>
      </c>
      <c r="O6" s="30" t="s">
        <v>54</v>
      </c>
      <c r="P6" s="57">
        <f>ROUND(N6/1000,0)</f>
        <v>29612975</v>
      </c>
      <c r="Q6" s="40" t="s">
        <v>3</v>
      </c>
      <c r="R6" s="58">
        <f t="shared" si="1"/>
        <v>0.49051172973832696</v>
      </c>
      <c r="S6" s="56">
        <f t="shared" si="2"/>
        <v>0.49099999999999999</v>
      </c>
      <c r="T6" s="72"/>
    </row>
    <row r="7" spans="1:20" ht="24" customHeight="1">
      <c r="A7" s="2"/>
      <c r="B7" s="28" t="s">
        <v>60</v>
      </c>
      <c r="C7" s="3"/>
      <c r="D7" s="31">
        <v>43312000</v>
      </c>
      <c r="E7" s="30" t="s">
        <v>54</v>
      </c>
      <c r="F7" s="53">
        <f t="shared" si="3"/>
        <v>43312</v>
      </c>
      <c r="G7" s="40" t="s">
        <v>3</v>
      </c>
      <c r="H7" s="54">
        <f t="shared" si="0"/>
        <v>7.0463485648311489E-4</v>
      </c>
      <c r="I7" s="56">
        <f>ROUND(F7/$F$28,3)</f>
        <v>1E-3</v>
      </c>
      <c r="J7" s="33"/>
      <c r="K7" s="2"/>
      <c r="L7" s="37" t="s">
        <v>10</v>
      </c>
      <c r="M7" s="3"/>
      <c r="N7" s="31">
        <v>5838582773</v>
      </c>
      <c r="O7" s="30" t="s">
        <v>54</v>
      </c>
      <c r="P7" s="57">
        <f>ROUND(N7/1000,0)</f>
        <v>5838583</v>
      </c>
      <c r="Q7" s="40" t="s">
        <v>3</v>
      </c>
      <c r="R7" s="58">
        <f t="shared" si="1"/>
        <v>9.6710764337280875E-2</v>
      </c>
      <c r="S7" s="56">
        <f t="shared" si="2"/>
        <v>9.7000000000000003E-2</v>
      </c>
      <c r="T7" s="72"/>
    </row>
    <row r="8" spans="1:20" ht="24" customHeight="1">
      <c r="A8" s="2"/>
      <c r="B8" s="28" t="s">
        <v>61</v>
      </c>
      <c r="C8" s="3"/>
      <c r="D8" s="31">
        <v>36051000</v>
      </c>
      <c r="E8" s="30" t="s">
        <v>54</v>
      </c>
      <c r="F8" s="53">
        <f t="shared" si="3"/>
        <v>36051</v>
      </c>
      <c r="G8" s="40" t="s">
        <v>3</v>
      </c>
      <c r="H8" s="54">
        <f t="shared" si="0"/>
        <v>5.8650700062506413E-4</v>
      </c>
      <c r="I8" s="55">
        <f t="shared" ref="I8:I13" si="4">ROUND(F8/$F$28,3)</f>
        <v>1E-3</v>
      </c>
      <c r="J8" s="33"/>
      <c r="K8" s="2"/>
      <c r="L8" s="37" t="s">
        <v>12</v>
      </c>
      <c r="M8" s="3"/>
      <c r="N8" s="31">
        <v>109513838</v>
      </c>
      <c r="O8" s="30" t="s">
        <v>54</v>
      </c>
      <c r="P8" s="57">
        <f t="shared" ref="P8:P18" si="5">ROUND(N8/1000,0)</f>
        <v>109514</v>
      </c>
      <c r="Q8" s="40" t="s">
        <v>3</v>
      </c>
      <c r="R8" s="58">
        <f t="shared" si="1"/>
        <v>1.8139988154031513E-3</v>
      </c>
      <c r="S8" s="56">
        <f>ROUND(P8/$P$28,3)</f>
        <v>2E-3</v>
      </c>
      <c r="T8" s="72"/>
    </row>
    <row r="9" spans="1:20" ht="24" customHeight="1">
      <c r="A9" s="2"/>
      <c r="B9" s="28" t="s">
        <v>69</v>
      </c>
      <c r="C9" s="3"/>
      <c r="D9" s="31">
        <v>189562000</v>
      </c>
      <c r="E9" s="30" t="s">
        <v>54</v>
      </c>
      <c r="F9" s="53">
        <f t="shared" si="3"/>
        <v>189562</v>
      </c>
      <c r="G9" s="40" t="s">
        <v>3</v>
      </c>
      <c r="H9" s="54">
        <f t="shared" si="0"/>
        <v>3.0839488516958865E-3</v>
      </c>
      <c r="I9" s="56">
        <f t="shared" si="4"/>
        <v>3.0000000000000001E-3</v>
      </c>
      <c r="J9" s="33"/>
      <c r="K9" s="2"/>
      <c r="L9" s="37" t="s">
        <v>13</v>
      </c>
      <c r="M9" s="3"/>
      <c r="N9" s="31">
        <v>454833317</v>
      </c>
      <c r="O9" s="30" t="s">
        <v>54</v>
      </c>
      <c r="P9" s="57">
        <f t="shared" si="5"/>
        <v>454833</v>
      </c>
      <c r="Q9" s="40" t="s">
        <v>3</v>
      </c>
      <c r="R9" s="58">
        <f t="shared" si="1"/>
        <v>7.5338908560207965E-3</v>
      </c>
      <c r="S9" s="56">
        <f>ROUND(P9/$P$28,3)-0.001</f>
        <v>7.0000000000000001E-3</v>
      </c>
      <c r="T9" s="72"/>
    </row>
    <row r="10" spans="1:20" ht="24" customHeight="1">
      <c r="A10" s="2"/>
      <c r="B10" s="28" t="s">
        <v>9</v>
      </c>
      <c r="C10" s="3"/>
      <c r="D10" s="31">
        <v>2887398000</v>
      </c>
      <c r="E10" s="30" t="s">
        <v>54</v>
      </c>
      <c r="F10" s="53">
        <f t="shared" ref="F10" si="6">ROUND(D10/1000,0)</f>
        <v>2887398</v>
      </c>
      <c r="G10" s="40" t="s">
        <v>3</v>
      </c>
      <c r="H10" s="54">
        <f t="shared" si="0"/>
        <v>4.6974539973670876E-2</v>
      </c>
      <c r="I10" s="56">
        <f>ROUND(F10/$F$28,3)</f>
        <v>4.7E-2</v>
      </c>
      <c r="J10" s="33"/>
      <c r="K10" s="2"/>
      <c r="L10" s="38" t="s">
        <v>14</v>
      </c>
      <c r="M10" s="3"/>
      <c r="N10" s="31">
        <v>1245119931</v>
      </c>
      <c r="O10" s="30" t="s">
        <v>54</v>
      </c>
      <c r="P10" s="57">
        <f t="shared" si="5"/>
        <v>1245120</v>
      </c>
      <c r="Q10" s="40" t="s">
        <v>3</v>
      </c>
      <c r="R10" s="58">
        <f t="shared" si="1"/>
        <v>2.0624269089201123E-2</v>
      </c>
      <c r="S10" s="56">
        <f t="shared" si="2"/>
        <v>2.1000000000000001E-2</v>
      </c>
      <c r="T10" s="72"/>
    </row>
    <row r="11" spans="1:20" ht="24" customHeight="1">
      <c r="A11" s="2"/>
      <c r="B11" s="28" t="s">
        <v>11</v>
      </c>
      <c r="C11" s="3"/>
      <c r="D11" s="31">
        <v>30067372</v>
      </c>
      <c r="E11" s="30" t="s">
        <v>54</v>
      </c>
      <c r="F11" s="53">
        <f t="shared" ref="F11:F18" si="7">ROUND(D11/1000,0)</f>
        <v>30067</v>
      </c>
      <c r="G11" s="40" t="s">
        <v>3</v>
      </c>
      <c r="H11" s="54">
        <f>F11/F$28</f>
        <v>4.8915441978846083E-4</v>
      </c>
      <c r="I11" s="56">
        <f>ROUND(F11/$F$28,3)</f>
        <v>0</v>
      </c>
      <c r="J11" s="33"/>
      <c r="K11" s="2"/>
      <c r="L11" s="37" t="s">
        <v>16</v>
      </c>
      <c r="M11" s="3"/>
      <c r="N11" s="31">
        <v>1235734063</v>
      </c>
      <c r="O11" s="30" t="s">
        <v>54</v>
      </c>
      <c r="P11" s="57">
        <f>ROUND(N11/1000,0)</f>
        <v>1235734</v>
      </c>
      <c r="Q11" s="40" t="s">
        <v>3</v>
      </c>
      <c r="R11" s="54">
        <f t="shared" si="1"/>
        <v>2.0468798620755319E-2</v>
      </c>
      <c r="S11" s="56">
        <f>ROUND(P11/$P$28,3)</f>
        <v>0.02</v>
      </c>
      <c r="T11" s="72"/>
    </row>
    <row r="12" spans="1:20" ht="24" customHeight="1">
      <c r="A12" s="2"/>
      <c r="B12" s="28" t="s">
        <v>67</v>
      </c>
      <c r="C12" s="3"/>
      <c r="D12" s="31">
        <v>15630000</v>
      </c>
      <c r="E12" s="30" t="s">
        <v>54</v>
      </c>
      <c r="F12" s="53">
        <f t="shared" si="7"/>
        <v>15630</v>
      </c>
      <c r="G12" s="40" t="s">
        <v>68</v>
      </c>
      <c r="H12" s="54">
        <f t="shared" si="0"/>
        <v>2.5428155723197001E-4</v>
      </c>
      <c r="I12" s="75">
        <f t="shared" si="4"/>
        <v>0</v>
      </c>
      <c r="J12" s="33"/>
      <c r="K12" s="2"/>
      <c r="L12" s="37" t="s">
        <v>18</v>
      </c>
      <c r="M12" s="3"/>
      <c r="N12" s="31">
        <v>4449131532</v>
      </c>
      <c r="O12" s="30" t="s">
        <v>54</v>
      </c>
      <c r="P12" s="57">
        <f t="shared" si="5"/>
        <v>4449132</v>
      </c>
      <c r="Q12" s="40" t="s">
        <v>3</v>
      </c>
      <c r="R12" s="54">
        <f t="shared" si="1"/>
        <v>7.3695784808994774E-2</v>
      </c>
      <c r="S12" s="56">
        <f t="shared" ref="S12:S18" si="8">ROUND(P12/$P$28,3)</f>
        <v>7.3999999999999996E-2</v>
      </c>
      <c r="T12" s="72"/>
    </row>
    <row r="13" spans="1:20" ht="24" customHeight="1">
      <c r="A13" s="2"/>
      <c r="B13" s="13" t="s">
        <v>15</v>
      </c>
      <c r="C13" s="3"/>
      <c r="D13" s="31">
        <v>16090000</v>
      </c>
      <c r="E13" s="30" t="s">
        <v>54</v>
      </c>
      <c r="F13" s="53">
        <f t="shared" si="7"/>
        <v>16090</v>
      </c>
      <c r="G13" s="40" t="s">
        <v>3</v>
      </c>
      <c r="H13" s="54">
        <f t="shared" si="0"/>
        <v>2.6176521150751106E-4</v>
      </c>
      <c r="I13" s="55">
        <f t="shared" si="4"/>
        <v>0</v>
      </c>
      <c r="J13" s="33"/>
      <c r="K13" s="2"/>
      <c r="L13" s="37" t="s">
        <v>20</v>
      </c>
      <c r="M13" s="3"/>
      <c r="N13" s="31">
        <v>1527574103</v>
      </c>
      <c r="O13" s="30" t="s">
        <v>54</v>
      </c>
      <c r="P13" s="57">
        <f>ROUND(N13/1000,0)</f>
        <v>1527574</v>
      </c>
      <c r="Q13" s="40" t="s">
        <v>3</v>
      </c>
      <c r="R13" s="54">
        <f t="shared" si="1"/>
        <v>2.5302860149758511E-2</v>
      </c>
      <c r="S13" s="56">
        <f t="shared" si="8"/>
        <v>2.5000000000000001E-2</v>
      </c>
      <c r="T13" s="72"/>
    </row>
    <row r="14" spans="1:20" ht="24" customHeight="1">
      <c r="A14" s="2"/>
      <c r="B14" s="28" t="s">
        <v>49</v>
      </c>
      <c r="C14" s="3"/>
      <c r="D14" s="31">
        <v>105967000</v>
      </c>
      <c r="E14" s="30" t="s">
        <v>54</v>
      </c>
      <c r="F14" s="53">
        <f t="shared" si="7"/>
        <v>105967</v>
      </c>
      <c r="G14" s="40" t="s">
        <v>3</v>
      </c>
      <c r="H14" s="54">
        <f t="shared" si="0"/>
        <v>1.7239573752527299E-3</v>
      </c>
      <c r="I14" s="56">
        <f>ROUND(F14/$F$28,3)</f>
        <v>2E-3</v>
      </c>
      <c r="J14" s="33"/>
      <c r="K14" s="2"/>
      <c r="L14" s="37" t="s">
        <v>22</v>
      </c>
      <c r="M14" s="3"/>
      <c r="N14" s="31">
        <v>4591777572</v>
      </c>
      <c r="O14" s="30" t="s">
        <v>54</v>
      </c>
      <c r="P14" s="57">
        <f>ROUND(N14/1000,0)-1</f>
        <v>4591777</v>
      </c>
      <c r="Q14" s="40" t="s">
        <v>3</v>
      </c>
      <c r="R14" s="54">
        <f t="shared" si="1"/>
        <v>7.6058568206762933E-2</v>
      </c>
      <c r="S14" s="56">
        <f t="shared" si="8"/>
        <v>7.5999999999999998E-2</v>
      </c>
      <c r="T14" s="72"/>
    </row>
    <row r="15" spans="1:20" ht="24" customHeight="1">
      <c r="A15" s="2"/>
      <c r="B15" s="28" t="s">
        <v>17</v>
      </c>
      <c r="C15" s="3"/>
      <c r="D15" s="31">
        <v>10551339000</v>
      </c>
      <c r="E15" s="30" t="s">
        <v>54</v>
      </c>
      <c r="F15" s="53">
        <f t="shared" si="7"/>
        <v>10551339</v>
      </c>
      <c r="G15" s="40" t="s">
        <v>3</v>
      </c>
      <c r="H15" s="54">
        <f t="shared" si="0"/>
        <v>0.17165776786963644</v>
      </c>
      <c r="I15" s="55">
        <f t="shared" ref="I15:I26" si="9">ROUND(F15/$F$28,3)</f>
        <v>0.17199999999999999</v>
      </c>
      <c r="J15" s="33"/>
      <c r="K15" s="2"/>
      <c r="L15" s="37" t="s">
        <v>24</v>
      </c>
      <c r="M15" s="3"/>
      <c r="N15" s="31">
        <v>69076751</v>
      </c>
      <c r="O15" s="30" t="s">
        <v>54</v>
      </c>
      <c r="P15" s="57">
        <f t="shared" si="5"/>
        <v>69077</v>
      </c>
      <c r="Q15" s="40" t="s">
        <v>3</v>
      </c>
      <c r="R15" s="54">
        <f t="shared" si="1"/>
        <v>1.1441970539986075E-3</v>
      </c>
      <c r="S15" s="56">
        <f t="shared" si="8"/>
        <v>1E-3</v>
      </c>
      <c r="T15" s="72"/>
    </row>
    <row r="16" spans="1:20" ht="24" customHeight="1">
      <c r="A16" s="2"/>
      <c r="B16" s="28" t="s">
        <v>19</v>
      </c>
      <c r="C16" s="3"/>
      <c r="D16" s="31">
        <v>16858000</v>
      </c>
      <c r="E16" s="30" t="s">
        <v>54</v>
      </c>
      <c r="F16" s="53">
        <f t="shared" si="7"/>
        <v>16858</v>
      </c>
      <c r="G16" s="40" t="s">
        <v>3</v>
      </c>
      <c r="H16" s="54">
        <f t="shared" si="0"/>
        <v>2.7425966038493608E-4</v>
      </c>
      <c r="I16" s="55">
        <f t="shared" si="9"/>
        <v>0</v>
      </c>
      <c r="J16" s="33"/>
      <c r="K16" s="2"/>
      <c r="L16" s="37" t="s">
        <v>26</v>
      </c>
      <c r="M16" s="3"/>
      <c r="N16" s="31">
        <v>3941168477</v>
      </c>
      <c r="O16" s="30" t="s">
        <v>54</v>
      </c>
      <c r="P16" s="57">
        <f t="shared" si="5"/>
        <v>3941168</v>
      </c>
      <c r="Q16" s="40" t="s">
        <v>3</v>
      </c>
      <c r="R16" s="58">
        <f t="shared" si="1"/>
        <v>6.5281827741702492E-2</v>
      </c>
      <c r="S16" s="56">
        <f t="shared" si="8"/>
        <v>6.5000000000000002E-2</v>
      </c>
      <c r="T16" s="72"/>
    </row>
    <row r="17" spans="1:20" ht="24" customHeight="1">
      <c r="A17" s="2"/>
      <c r="B17" s="28" t="s">
        <v>21</v>
      </c>
      <c r="C17" s="3"/>
      <c r="D17" s="31">
        <v>211126362</v>
      </c>
      <c r="E17" s="30" t="s">
        <v>54</v>
      </c>
      <c r="F17" s="53">
        <f t="shared" si="7"/>
        <v>211126</v>
      </c>
      <c r="G17" s="40" t="s">
        <v>3</v>
      </c>
      <c r="H17" s="54">
        <f t="shared" si="0"/>
        <v>3.4347695490823354E-3</v>
      </c>
      <c r="I17" s="55">
        <f t="shared" si="9"/>
        <v>3.0000000000000001E-3</v>
      </c>
      <c r="J17" s="33"/>
      <c r="K17" s="2"/>
      <c r="L17" s="37" t="s">
        <v>28</v>
      </c>
      <c r="M17" s="3"/>
      <c r="N17" s="31">
        <v>0</v>
      </c>
      <c r="O17" s="30" t="s">
        <v>54</v>
      </c>
      <c r="P17" s="57">
        <f t="shared" si="5"/>
        <v>0</v>
      </c>
      <c r="Q17" s="40" t="s">
        <v>3</v>
      </c>
      <c r="R17" s="58">
        <f t="shared" si="1"/>
        <v>0</v>
      </c>
      <c r="S17" s="55">
        <f t="shared" si="8"/>
        <v>0</v>
      </c>
      <c r="T17" s="72"/>
    </row>
    <row r="18" spans="1:20" ht="24" customHeight="1">
      <c r="A18" s="2"/>
      <c r="B18" s="28" t="s">
        <v>23</v>
      </c>
      <c r="C18" s="3"/>
      <c r="D18" s="31">
        <v>900807210</v>
      </c>
      <c r="E18" s="30" t="s">
        <v>54</v>
      </c>
      <c r="F18" s="53">
        <f t="shared" si="7"/>
        <v>900807</v>
      </c>
      <c r="G18" s="40" t="s">
        <v>3</v>
      </c>
      <c r="H18" s="54">
        <f t="shared" si="0"/>
        <v>1.4655061210841921E-2</v>
      </c>
      <c r="I18" s="55">
        <f t="shared" si="9"/>
        <v>1.4999999999999999E-2</v>
      </c>
      <c r="J18" s="33"/>
      <c r="K18" s="2"/>
      <c r="L18" s="37" t="s">
        <v>30</v>
      </c>
      <c r="M18" s="3"/>
      <c r="N18" s="31">
        <v>0</v>
      </c>
      <c r="O18" s="30" t="s">
        <v>54</v>
      </c>
      <c r="P18" s="57">
        <f t="shared" si="5"/>
        <v>0</v>
      </c>
      <c r="Q18" s="40" t="s">
        <v>3</v>
      </c>
      <c r="R18" s="58">
        <f t="shared" si="1"/>
        <v>0</v>
      </c>
      <c r="S18" s="55">
        <f t="shared" si="8"/>
        <v>0</v>
      </c>
      <c r="T18" s="72"/>
    </row>
    <row r="19" spans="1:20" ht="24" customHeight="1">
      <c r="A19" s="2"/>
      <c r="B19" s="28" t="s">
        <v>25</v>
      </c>
      <c r="C19" s="3"/>
      <c r="D19" s="31">
        <v>16733053267</v>
      </c>
      <c r="E19" s="30" t="s">
        <v>54</v>
      </c>
      <c r="F19" s="53">
        <f>ROUND(D19/1000,0)</f>
        <v>16733053</v>
      </c>
      <c r="G19" s="40" t="s">
        <v>3</v>
      </c>
      <c r="H19" s="54">
        <f t="shared" si="0"/>
        <v>0.27222692092674905</v>
      </c>
      <c r="I19" s="55">
        <f t="shared" si="9"/>
        <v>0.27200000000000002</v>
      </c>
      <c r="J19" s="33"/>
      <c r="K19" s="2"/>
      <c r="L19" s="37"/>
      <c r="M19" s="3"/>
      <c r="N19" s="31"/>
      <c r="O19" s="30"/>
      <c r="P19" s="57"/>
      <c r="Q19" s="40"/>
      <c r="R19" s="40"/>
      <c r="S19" s="55"/>
    </row>
    <row r="20" spans="1:20" ht="24" customHeight="1">
      <c r="A20" s="2"/>
      <c r="B20" s="28" t="s">
        <v>27</v>
      </c>
      <c r="C20" s="3"/>
      <c r="D20" s="31">
        <v>5127357701</v>
      </c>
      <c r="E20" s="30" t="s">
        <v>54</v>
      </c>
      <c r="F20" s="53">
        <f t="shared" ref="F20:F26" si="10">ROUND(D20/1000,0)</f>
        <v>5127358</v>
      </c>
      <c r="G20" s="40" t="s">
        <v>3</v>
      </c>
      <c r="H20" s="54">
        <f t="shared" si="0"/>
        <v>8.3416031780281466E-2</v>
      </c>
      <c r="I20" s="55">
        <f t="shared" si="9"/>
        <v>8.3000000000000004E-2</v>
      </c>
      <c r="J20" s="33"/>
      <c r="K20" s="2"/>
      <c r="L20" s="37"/>
      <c r="M20" s="3"/>
      <c r="N20" s="31"/>
      <c r="O20" s="30"/>
      <c r="P20" s="57"/>
      <c r="Q20" s="40"/>
      <c r="R20" s="40"/>
      <c r="S20" s="55"/>
    </row>
    <row r="21" spans="1:20" ht="24" customHeight="1">
      <c r="A21" s="2"/>
      <c r="B21" s="28" t="s">
        <v>29</v>
      </c>
      <c r="C21" s="3"/>
      <c r="D21" s="31">
        <v>342744836</v>
      </c>
      <c r="E21" s="30" t="s">
        <v>54</v>
      </c>
      <c r="F21" s="53">
        <f t="shared" si="10"/>
        <v>342745</v>
      </c>
      <c r="G21" s="40" t="s">
        <v>3</v>
      </c>
      <c r="H21" s="54">
        <f t="shared" si="0"/>
        <v>5.5760545318919753E-3</v>
      </c>
      <c r="I21" s="55">
        <f t="shared" si="9"/>
        <v>6.0000000000000001E-3</v>
      </c>
      <c r="J21" s="33"/>
      <c r="K21" s="2"/>
      <c r="L21" s="37"/>
      <c r="M21" s="3"/>
      <c r="N21" s="31"/>
      <c r="O21" s="30"/>
      <c r="P21" s="57"/>
      <c r="Q21" s="40"/>
      <c r="R21" s="40"/>
      <c r="S21" s="55"/>
    </row>
    <row r="22" spans="1:20" ht="24" customHeight="1">
      <c r="A22" s="2"/>
      <c r="B22" s="28" t="s">
        <v>31</v>
      </c>
      <c r="C22" s="3"/>
      <c r="D22" s="31">
        <v>1117871613</v>
      </c>
      <c r="E22" s="30" t="s">
        <v>54</v>
      </c>
      <c r="F22" s="53">
        <f t="shared" si="10"/>
        <v>1117872</v>
      </c>
      <c r="G22" s="40" t="s">
        <v>3</v>
      </c>
      <c r="H22" s="54">
        <f t="shared" si="0"/>
        <v>1.8186451244146948E-2</v>
      </c>
      <c r="I22" s="55">
        <f>ROUND(F22/$F$28,3)</f>
        <v>1.7999999999999999E-2</v>
      </c>
      <c r="J22" s="33"/>
      <c r="K22" s="2"/>
      <c r="L22" s="37"/>
      <c r="M22" s="3"/>
      <c r="N22" s="31"/>
      <c r="O22" s="30"/>
      <c r="P22" s="57"/>
      <c r="Q22" s="40"/>
      <c r="R22" s="40"/>
      <c r="S22" s="55"/>
    </row>
    <row r="23" spans="1:20" ht="24" customHeight="1">
      <c r="A23" s="2"/>
      <c r="B23" s="28" t="s">
        <v>32</v>
      </c>
      <c r="C23" s="3"/>
      <c r="D23" s="31">
        <v>2291925557</v>
      </c>
      <c r="E23" s="30" t="s">
        <v>54</v>
      </c>
      <c r="F23" s="53">
        <f t="shared" si="10"/>
        <v>2291926</v>
      </c>
      <c r="G23" s="40" t="s">
        <v>3</v>
      </c>
      <c r="H23" s="54">
        <f t="shared" si="0"/>
        <v>3.7286916976355736E-2</v>
      </c>
      <c r="I23" s="55">
        <f t="shared" si="9"/>
        <v>3.6999999999999998E-2</v>
      </c>
      <c r="J23" s="33"/>
      <c r="K23" s="2"/>
      <c r="L23" s="37"/>
      <c r="M23" s="3"/>
      <c r="N23" s="31"/>
      <c r="O23" s="30"/>
      <c r="P23" s="57"/>
      <c r="Q23" s="40"/>
      <c r="R23" s="40"/>
      <c r="S23" s="55"/>
    </row>
    <row r="24" spans="1:20" ht="24" customHeight="1">
      <c r="A24" s="2"/>
      <c r="B24" s="28" t="s">
        <v>33</v>
      </c>
      <c r="C24" s="3"/>
      <c r="D24" s="31">
        <v>1696469281</v>
      </c>
      <c r="E24" s="30" t="s">
        <v>54</v>
      </c>
      <c r="F24" s="53">
        <f>ROUND(D24/1000,0)</f>
        <v>1696469</v>
      </c>
      <c r="G24" s="40" t="s">
        <v>3</v>
      </c>
      <c r="H24" s="54">
        <f t="shared" si="0"/>
        <v>2.759953801124523E-2</v>
      </c>
      <c r="I24" s="55">
        <f t="shared" si="9"/>
        <v>2.8000000000000001E-2</v>
      </c>
      <c r="J24" s="33"/>
      <c r="K24" s="2"/>
      <c r="L24" s="37"/>
      <c r="M24" s="3"/>
      <c r="N24" s="31"/>
      <c r="O24" s="30"/>
      <c r="P24" s="57"/>
      <c r="Q24" s="40"/>
      <c r="R24" s="40"/>
      <c r="S24" s="55"/>
    </row>
    <row r="25" spans="1:20" ht="24" customHeight="1">
      <c r="A25" s="2"/>
      <c r="B25" s="28" t="s">
        <v>34</v>
      </c>
      <c r="C25" s="3"/>
      <c r="D25" s="31">
        <v>1524579873</v>
      </c>
      <c r="E25" s="30" t="s">
        <v>54</v>
      </c>
      <c r="F25" s="53">
        <f t="shared" si="10"/>
        <v>1524580</v>
      </c>
      <c r="G25" s="40" t="s">
        <v>3</v>
      </c>
      <c r="H25" s="54">
        <f t="shared" si="0"/>
        <v>2.4803107903052905E-2</v>
      </c>
      <c r="I25" s="55">
        <f t="shared" si="9"/>
        <v>2.5000000000000001E-2</v>
      </c>
      <c r="J25" s="33"/>
      <c r="K25" s="2"/>
      <c r="L25" s="37"/>
      <c r="M25" s="3"/>
      <c r="N25" s="31"/>
      <c r="O25" s="30"/>
      <c r="P25" s="67"/>
      <c r="Q25" s="40"/>
      <c r="R25" s="40"/>
      <c r="S25" s="55"/>
    </row>
    <row r="26" spans="1:20" ht="24" customHeight="1">
      <c r="A26" s="2"/>
      <c r="B26" s="28" t="s">
        <v>35</v>
      </c>
      <c r="C26" s="3"/>
      <c r="D26" s="31">
        <v>2816925000</v>
      </c>
      <c r="E26" s="30" t="s">
        <v>54</v>
      </c>
      <c r="F26" s="57">
        <f t="shared" si="10"/>
        <v>2816925</v>
      </c>
      <c r="G26" s="40" t="s">
        <v>3</v>
      </c>
      <c r="H26" s="54">
        <f t="shared" si="0"/>
        <v>4.582802786984435E-2</v>
      </c>
      <c r="I26" s="55">
        <f t="shared" si="9"/>
        <v>4.5999999999999999E-2</v>
      </c>
      <c r="J26" s="33"/>
      <c r="K26" s="2"/>
      <c r="L26" s="37"/>
      <c r="M26" s="3"/>
      <c r="N26" s="31"/>
      <c r="O26" s="30"/>
      <c r="P26" s="67"/>
      <c r="Q26" s="40"/>
      <c r="R26" s="40"/>
      <c r="S26" s="55"/>
    </row>
    <row r="27" spans="1:20" ht="24" customHeight="1">
      <c r="A27" s="2"/>
      <c r="B27" s="28" t="s">
        <v>72</v>
      </c>
      <c r="C27" s="3"/>
      <c r="D27" s="31">
        <v>4080</v>
      </c>
      <c r="E27" s="30" t="s">
        <v>73</v>
      </c>
      <c r="F27" s="57">
        <f t="shared" ref="F27" si="11">ROUND(D27/1000,0)</f>
        <v>4</v>
      </c>
      <c r="G27" s="40" t="s">
        <v>3</v>
      </c>
      <c r="H27" s="54">
        <f t="shared" ref="H27" si="12">F27/F$28</f>
        <v>6.507525456992195E-8</v>
      </c>
      <c r="I27" s="55">
        <f t="shared" ref="I27" si="13">ROUND(F27/$F$28,3)</f>
        <v>0</v>
      </c>
      <c r="J27" s="33"/>
      <c r="K27" s="2"/>
      <c r="L27" s="37"/>
      <c r="M27" s="3"/>
      <c r="N27" s="31"/>
      <c r="O27" s="30"/>
      <c r="P27" s="67"/>
      <c r="Q27" s="40"/>
      <c r="R27" s="40"/>
      <c r="S27" s="75"/>
    </row>
    <row r="28" spans="1:20" s="66" customFormat="1" ht="24" customHeight="1">
      <c r="A28" s="61"/>
      <c r="B28" s="62" t="s">
        <v>36</v>
      </c>
      <c r="C28" s="63"/>
      <c r="D28" s="64">
        <f>SUM(D4:D27)</f>
        <v>61467297430</v>
      </c>
      <c r="E28" s="65" t="s">
        <v>66</v>
      </c>
      <c r="F28" s="59">
        <f>SUM(F4:F27)</f>
        <v>61467297</v>
      </c>
      <c r="G28" s="44" t="s">
        <v>3</v>
      </c>
      <c r="H28" s="69">
        <f>SUM(H4:H26)</f>
        <v>0.99999993492474548</v>
      </c>
      <c r="I28" s="60">
        <f>SUM(I4:I26)</f>
        <v>1</v>
      </c>
      <c r="J28" s="33"/>
      <c r="K28" s="61"/>
      <c r="L28" s="62" t="s">
        <v>36</v>
      </c>
      <c r="M28" s="63"/>
      <c r="N28" s="64">
        <f>SUM(N4:N26)</f>
        <v>60371594048</v>
      </c>
      <c r="O28" s="65" t="s">
        <v>66</v>
      </c>
      <c r="P28" s="59">
        <f>SUM(P4:P26)</f>
        <v>60371594</v>
      </c>
      <c r="Q28" s="44" t="s">
        <v>3</v>
      </c>
      <c r="R28" s="69">
        <f>SUM(R4:R26)</f>
        <v>0.99999999999999978</v>
      </c>
      <c r="S28" s="60">
        <f>SUM(S4:S26)</f>
        <v>1</v>
      </c>
    </row>
  </sheetData>
  <mergeCells count="1">
    <mergeCell ref="F3:G3"/>
  </mergeCells>
  <phoneticPr fontId="10"/>
  <printOptions horizontalCentered="1" gridLinesSet="0"/>
  <pageMargins left="1.3779527559055118" right="1.3779527559055118" top="0.86614173228346458" bottom="0.51181102362204722" header="0.51181102362204722" footer="0.31496062992125984"/>
  <pageSetup paperSize="9" scale="79" orientation="landscape" blackAndWhite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6"/>
  <sheetViews>
    <sheetView showGridLines="0" view="pageBreakPreview" zoomScaleNormal="100" zoomScaleSheetLayoutView="100" workbookViewId="0">
      <selection activeCell="X43" sqref="X43"/>
    </sheetView>
  </sheetViews>
  <sheetFormatPr defaultRowHeight="13.5"/>
  <cols>
    <col min="1" max="34" width="2.625" style="439" customWidth="1"/>
    <col min="35" max="256" width="9" style="439"/>
    <col min="257" max="290" width="2.625" style="439" customWidth="1"/>
    <col min="291" max="512" width="9" style="439"/>
    <col min="513" max="546" width="2.625" style="439" customWidth="1"/>
    <col min="547" max="768" width="9" style="439"/>
    <col min="769" max="802" width="2.625" style="439" customWidth="1"/>
    <col min="803" max="1024" width="9" style="439"/>
    <col min="1025" max="1058" width="2.625" style="439" customWidth="1"/>
    <col min="1059" max="1280" width="9" style="439"/>
    <col min="1281" max="1314" width="2.625" style="439" customWidth="1"/>
    <col min="1315" max="1536" width="9" style="439"/>
    <col min="1537" max="1570" width="2.625" style="439" customWidth="1"/>
    <col min="1571" max="1792" width="9" style="439"/>
    <col min="1793" max="1826" width="2.625" style="439" customWidth="1"/>
    <col min="1827" max="2048" width="9" style="439"/>
    <col min="2049" max="2082" width="2.625" style="439" customWidth="1"/>
    <col min="2083" max="2304" width="9" style="439"/>
    <col min="2305" max="2338" width="2.625" style="439" customWidth="1"/>
    <col min="2339" max="2560" width="9" style="439"/>
    <col min="2561" max="2594" width="2.625" style="439" customWidth="1"/>
    <col min="2595" max="2816" width="9" style="439"/>
    <col min="2817" max="2850" width="2.625" style="439" customWidth="1"/>
    <col min="2851" max="3072" width="9" style="439"/>
    <col min="3073" max="3106" width="2.625" style="439" customWidth="1"/>
    <col min="3107" max="3328" width="9" style="439"/>
    <col min="3329" max="3362" width="2.625" style="439" customWidth="1"/>
    <col min="3363" max="3584" width="9" style="439"/>
    <col min="3585" max="3618" width="2.625" style="439" customWidth="1"/>
    <col min="3619" max="3840" width="9" style="439"/>
    <col min="3841" max="3874" width="2.625" style="439" customWidth="1"/>
    <col min="3875" max="4096" width="9" style="439"/>
    <col min="4097" max="4130" width="2.625" style="439" customWidth="1"/>
    <col min="4131" max="4352" width="9" style="439"/>
    <col min="4353" max="4386" width="2.625" style="439" customWidth="1"/>
    <col min="4387" max="4608" width="9" style="439"/>
    <col min="4609" max="4642" width="2.625" style="439" customWidth="1"/>
    <col min="4643" max="4864" width="9" style="439"/>
    <col min="4865" max="4898" width="2.625" style="439" customWidth="1"/>
    <col min="4899" max="5120" width="9" style="439"/>
    <col min="5121" max="5154" width="2.625" style="439" customWidth="1"/>
    <col min="5155" max="5376" width="9" style="439"/>
    <col min="5377" max="5410" width="2.625" style="439" customWidth="1"/>
    <col min="5411" max="5632" width="9" style="439"/>
    <col min="5633" max="5666" width="2.625" style="439" customWidth="1"/>
    <col min="5667" max="5888" width="9" style="439"/>
    <col min="5889" max="5922" width="2.625" style="439" customWidth="1"/>
    <col min="5923" max="6144" width="9" style="439"/>
    <col min="6145" max="6178" width="2.625" style="439" customWidth="1"/>
    <col min="6179" max="6400" width="9" style="439"/>
    <col min="6401" max="6434" width="2.625" style="439" customWidth="1"/>
    <col min="6435" max="6656" width="9" style="439"/>
    <col min="6657" max="6690" width="2.625" style="439" customWidth="1"/>
    <col min="6691" max="6912" width="9" style="439"/>
    <col min="6913" max="6946" width="2.625" style="439" customWidth="1"/>
    <col min="6947" max="7168" width="9" style="439"/>
    <col min="7169" max="7202" width="2.625" style="439" customWidth="1"/>
    <col min="7203" max="7424" width="9" style="439"/>
    <col min="7425" max="7458" width="2.625" style="439" customWidth="1"/>
    <col min="7459" max="7680" width="9" style="439"/>
    <col min="7681" max="7714" width="2.625" style="439" customWidth="1"/>
    <col min="7715" max="7936" width="9" style="439"/>
    <col min="7937" max="7970" width="2.625" style="439" customWidth="1"/>
    <col min="7971" max="8192" width="9" style="439"/>
    <col min="8193" max="8226" width="2.625" style="439" customWidth="1"/>
    <col min="8227" max="8448" width="9" style="439"/>
    <col min="8449" max="8482" width="2.625" style="439" customWidth="1"/>
    <col min="8483" max="8704" width="9" style="439"/>
    <col min="8705" max="8738" width="2.625" style="439" customWidth="1"/>
    <col min="8739" max="8960" width="9" style="439"/>
    <col min="8961" max="8994" width="2.625" style="439" customWidth="1"/>
    <col min="8995" max="9216" width="9" style="439"/>
    <col min="9217" max="9250" width="2.625" style="439" customWidth="1"/>
    <col min="9251" max="9472" width="9" style="439"/>
    <col min="9473" max="9506" width="2.625" style="439" customWidth="1"/>
    <col min="9507" max="9728" width="9" style="439"/>
    <col min="9729" max="9762" width="2.625" style="439" customWidth="1"/>
    <col min="9763" max="9984" width="9" style="439"/>
    <col min="9985" max="10018" width="2.625" style="439" customWidth="1"/>
    <col min="10019" max="10240" width="9" style="439"/>
    <col min="10241" max="10274" width="2.625" style="439" customWidth="1"/>
    <col min="10275" max="10496" width="9" style="439"/>
    <col min="10497" max="10530" width="2.625" style="439" customWidth="1"/>
    <col min="10531" max="10752" width="9" style="439"/>
    <col min="10753" max="10786" width="2.625" style="439" customWidth="1"/>
    <col min="10787" max="11008" width="9" style="439"/>
    <col min="11009" max="11042" width="2.625" style="439" customWidth="1"/>
    <col min="11043" max="11264" width="9" style="439"/>
    <col min="11265" max="11298" width="2.625" style="439" customWidth="1"/>
    <col min="11299" max="11520" width="9" style="439"/>
    <col min="11521" max="11554" width="2.625" style="439" customWidth="1"/>
    <col min="11555" max="11776" width="9" style="439"/>
    <col min="11777" max="11810" width="2.625" style="439" customWidth="1"/>
    <col min="11811" max="12032" width="9" style="439"/>
    <col min="12033" max="12066" width="2.625" style="439" customWidth="1"/>
    <col min="12067" max="12288" width="9" style="439"/>
    <col min="12289" max="12322" width="2.625" style="439" customWidth="1"/>
    <col min="12323" max="12544" width="9" style="439"/>
    <col min="12545" max="12578" width="2.625" style="439" customWidth="1"/>
    <col min="12579" max="12800" width="9" style="439"/>
    <col min="12801" max="12834" width="2.625" style="439" customWidth="1"/>
    <col min="12835" max="13056" width="9" style="439"/>
    <col min="13057" max="13090" width="2.625" style="439" customWidth="1"/>
    <col min="13091" max="13312" width="9" style="439"/>
    <col min="13313" max="13346" width="2.625" style="439" customWidth="1"/>
    <col min="13347" max="13568" width="9" style="439"/>
    <col min="13569" max="13602" width="2.625" style="439" customWidth="1"/>
    <col min="13603" max="13824" width="9" style="439"/>
    <col min="13825" max="13858" width="2.625" style="439" customWidth="1"/>
    <col min="13859" max="14080" width="9" style="439"/>
    <col min="14081" max="14114" width="2.625" style="439" customWidth="1"/>
    <col min="14115" max="14336" width="9" style="439"/>
    <col min="14337" max="14370" width="2.625" style="439" customWidth="1"/>
    <col min="14371" max="14592" width="9" style="439"/>
    <col min="14593" max="14626" width="2.625" style="439" customWidth="1"/>
    <col min="14627" max="14848" width="9" style="439"/>
    <col min="14849" max="14882" width="2.625" style="439" customWidth="1"/>
    <col min="14883" max="15104" width="9" style="439"/>
    <col min="15105" max="15138" width="2.625" style="439" customWidth="1"/>
    <col min="15139" max="15360" width="9" style="439"/>
    <col min="15361" max="15394" width="2.625" style="439" customWidth="1"/>
    <col min="15395" max="15616" width="9" style="439"/>
    <col min="15617" max="15650" width="2.625" style="439" customWidth="1"/>
    <col min="15651" max="15872" width="9" style="439"/>
    <col min="15873" max="15906" width="2.625" style="439" customWidth="1"/>
    <col min="15907" max="16128" width="9" style="439"/>
    <col min="16129" max="16162" width="2.625" style="439" customWidth="1"/>
    <col min="16163" max="16384" width="9" style="439"/>
  </cols>
  <sheetData>
    <row r="1" spans="1:36" ht="17.25">
      <c r="A1" s="438" t="s">
        <v>207</v>
      </c>
    </row>
    <row r="3" spans="1:36" ht="14.25">
      <c r="A3" s="440" t="s">
        <v>208</v>
      </c>
    </row>
    <row r="4" spans="1:36" ht="14.25">
      <c r="A4" s="440"/>
    </row>
    <row r="5" spans="1:36" ht="15" customHeight="1">
      <c r="A5" s="634" t="s">
        <v>209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</row>
    <row r="6" spans="1:36" ht="15" customHeight="1">
      <c r="A6" s="634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4"/>
      <c r="AG6" s="634"/>
    </row>
    <row r="7" spans="1:36" ht="15" customHeight="1">
      <c r="A7" s="634"/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4"/>
      <c r="AG7" s="634"/>
    </row>
    <row r="8" spans="1:36" ht="15" customHeight="1">
      <c r="A8" s="634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4"/>
      <c r="AG8" s="634"/>
    </row>
    <row r="9" spans="1:36" ht="15" customHeight="1">
      <c r="A9" s="634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</row>
    <row r="10" spans="1:36" ht="15" customHeight="1">
      <c r="A10" s="634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</row>
    <row r="11" spans="1:36" ht="15" customHeight="1">
      <c r="A11" s="634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</row>
    <row r="12" spans="1:36" ht="15" customHeight="1">
      <c r="A12" s="634"/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</row>
    <row r="13" spans="1:36" ht="15" customHeight="1">
      <c r="A13" s="634"/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</row>
    <row r="14" spans="1:36" ht="15" customHeight="1">
      <c r="A14" s="635"/>
      <c r="B14" s="635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</row>
    <row r="15" spans="1:36">
      <c r="A15" s="441" t="s">
        <v>210</v>
      </c>
      <c r="AG15" s="442"/>
      <c r="AJ15" s="443"/>
    </row>
    <row r="16" spans="1:36" ht="21.95" customHeight="1">
      <c r="A16" s="636" t="s">
        <v>211</v>
      </c>
      <c r="B16" s="637"/>
      <c r="C16" s="637"/>
      <c r="D16" s="637"/>
      <c r="E16" s="637"/>
      <c r="F16" s="637"/>
      <c r="G16" s="637"/>
      <c r="H16" s="637"/>
      <c r="I16" s="638"/>
      <c r="J16" s="642" t="s">
        <v>212</v>
      </c>
      <c r="K16" s="642"/>
      <c r="L16" s="642"/>
      <c r="M16" s="642"/>
      <c r="N16" s="642"/>
      <c r="O16" s="642"/>
      <c r="P16" s="642"/>
      <c r="Q16" s="643"/>
      <c r="R16" s="645"/>
      <c r="S16" s="645"/>
      <c r="T16" s="645"/>
      <c r="U16" s="645"/>
      <c r="V16" s="645"/>
      <c r="W16" s="645"/>
      <c r="X16" s="645"/>
      <c r="Y16" s="646"/>
      <c r="Z16" s="642" t="s">
        <v>213</v>
      </c>
      <c r="AA16" s="642"/>
      <c r="AB16" s="642"/>
      <c r="AC16" s="642"/>
      <c r="AD16" s="642"/>
      <c r="AE16" s="642"/>
      <c r="AF16" s="642"/>
      <c r="AG16" s="647"/>
    </row>
    <row r="17" spans="1:33" ht="21.95" customHeight="1">
      <c r="A17" s="639"/>
      <c r="B17" s="640"/>
      <c r="C17" s="640"/>
      <c r="D17" s="640"/>
      <c r="E17" s="640"/>
      <c r="F17" s="640"/>
      <c r="G17" s="640"/>
      <c r="H17" s="640"/>
      <c r="I17" s="641"/>
      <c r="J17" s="644"/>
      <c r="K17" s="644"/>
      <c r="L17" s="644"/>
      <c r="M17" s="644"/>
      <c r="N17" s="644"/>
      <c r="O17" s="644"/>
      <c r="P17" s="644"/>
      <c r="Q17" s="644"/>
      <c r="R17" s="649" t="s">
        <v>214</v>
      </c>
      <c r="S17" s="650"/>
      <c r="T17" s="650"/>
      <c r="U17" s="650"/>
      <c r="V17" s="650"/>
      <c r="W17" s="650"/>
      <c r="X17" s="650"/>
      <c r="Y17" s="651"/>
      <c r="Z17" s="644"/>
      <c r="AA17" s="644"/>
      <c r="AB17" s="644"/>
      <c r="AC17" s="644"/>
      <c r="AD17" s="644"/>
      <c r="AE17" s="644"/>
      <c r="AF17" s="644"/>
      <c r="AG17" s="648"/>
    </row>
    <row r="18" spans="1:33" s="443" customFormat="1" ht="34.5" customHeight="1">
      <c r="A18" s="628" t="s">
        <v>215</v>
      </c>
      <c r="B18" s="629"/>
      <c r="C18" s="629"/>
      <c r="D18" s="629"/>
      <c r="E18" s="629"/>
      <c r="F18" s="629"/>
      <c r="G18" s="629"/>
      <c r="H18" s="629"/>
      <c r="I18" s="629"/>
      <c r="J18" s="630">
        <v>15225880</v>
      </c>
      <c r="K18" s="630"/>
      <c r="L18" s="630"/>
      <c r="M18" s="630"/>
      <c r="N18" s="630"/>
      <c r="O18" s="630"/>
      <c r="P18" s="630"/>
      <c r="Q18" s="630"/>
      <c r="R18" s="631">
        <v>41600.765027322406</v>
      </c>
      <c r="S18" s="631"/>
      <c r="T18" s="631"/>
      <c r="U18" s="631"/>
      <c r="V18" s="631"/>
      <c r="W18" s="631"/>
      <c r="X18" s="631"/>
      <c r="Y18" s="631"/>
      <c r="Z18" s="632">
        <v>13318077</v>
      </c>
      <c r="AA18" s="632"/>
      <c r="AB18" s="632"/>
      <c r="AC18" s="632"/>
      <c r="AD18" s="632"/>
      <c r="AE18" s="632"/>
      <c r="AF18" s="632"/>
      <c r="AG18" s="633"/>
    </row>
    <row r="19" spans="1:33" s="443" customFormat="1" ht="21" customHeight="1">
      <c r="A19" s="444"/>
      <c r="B19" s="445"/>
      <c r="C19" s="445"/>
      <c r="D19" s="445"/>
      <c r="E19" s="445"/>
      <c r="F19" s="615" t="s">
        <v>216</v>
      </c>
      <c r="G19" s="615"/>
      <c r="H19" s="615"/>
      <c r="I19" s="615"/>
      <c r="J19" s="616" t="s">
        <v>217</v>
      </c>
      <c r="K19" s="616"/>
      <c r="L19" s="616"/>
      <c r="M19" s="616"/>
      <c r="N19" s="616"/>
      <c r="O19" s="616"/>
      <c r="P19" s="616"/>
      <c r="Q19" s="616"/>
      <c r="R19" s="617" t="s">
        <v>217</v>
      </c>
      <c r="S19" s="616"/>
      <c r="T19" s="616"/>
      <c r="U19" s="616"/>
      <c r="V19" s="616"/>
      <c r="W19" s="616"/>
      <c r="X19" s="616"/>
      <c r="Y19" s="616"/>
      <c r="Z19" s="618" t="s">
        <v>217</v>
      </c>
      <c r="AA19" s="619"/>
      <c r="AB19" s="619"/>
      <c r="AC19" s="619"/>
      <c r="AD19" s="619"/>
      <c r="AE19" s="619"/>
      <c r="AF19" s="619"/>
      <c r="AG19" s="620"/>
    </row>
    <row r="20" spans="1:33" s="443" customFormat="1" ht="34.5" customHeight="1">
      <c r="A20" s="598" t="s">
        <v>218</v>
      </c>
      <c r="B20" s="599"/>
      <c r="C20" s="599"/>
      <c r="D20" s="599"/>
      <c r="E20" s="599"/>
      <c r="F20" s="599"/>
      <c r="G20" s="599"/>
      <c r="H20" s="599"/>
      <c r="I20" s="599"/>
      <c r="J20" s="613">
        <v>7718676</v>
      </c>
      <c r="K20" s="613"/>
      <c r="L20" s="613"/>
      <c r="M20" s="613"/>
      <c r="N20" s="613"/>
      <c r="O20" s="613"/>
      <c r="P20" s="613"/>
      <c r="Q20" s="613"/>
      <c r="R20" s="621">
        <v>42178.557377049183</v>
      </c>
      <c r="S20" s="622"/>
      <c r="T20" s="622"/>
      <c r="U20" s="622"/>
      <c r="V20" s="622"/>
      <c r="W20" s="622"/>
      <c r="X20" s="622"/>
      <c r="Y20" s="623"/>
      <c r="Z20" s="613">
        <v>6571534</v>
      </c>
      <c r="AA20" s="613"/>
      <c r="AB20" s="613"/>
      <c r="AC20" s="613"/>
      <c r="AD20" s="613"/>
      <c r="AE20" s="613"/>
      <c r="AF20" s="613"/>
      <c r="AG20" s="614"/>
    </row>
    <row r="21" spans="1:33" s="443" customFormat="1" ht="21" customHeight="1">
      <c r="A21" s="444"/>
      <c r="B21" s="445"/>
      <c r="C21" s="445"/>
      <c r="D21" s="445"/>
      <c r="E21" s="445"/>
      <c r="F21" s="615" t="s">
        <v>216</v>
      </c>
      <c r="G21" s="615"/>
      <c r="H21" s="615"/>
      <c r="I21" s="615"/>
      <c r="J21" s="624">
        <v>50.69</v>
      </c>
      <c r="K21" s="624"/>
      <c r="L21" s="624"/>
      <c r="M21" s="624"/>
      <c r="N21" s="624"/>
      <c r="O21" s="624"/>
      <c r="P21" s="624"/>
      <c r="Q21" s="624"/>
      <c r="R21" s="618" t="s">
        <v>217</v>
      </c>
      <c r="S21" s="619"/>
      <c r="T21" s="619"/>
      <c r="U21" s="619"/>
      <c r="V21" s="619"/>
      <c r="W21" s="619"/>
      <c r="X21" s="619"/>
      <c r="Y21" s="617"/>
      <c r="Z21" s="625">
        <v>49.34</v>
      </c>
      <c r="AA21" s="626"/>
      <c r="AB21" s="626"/>
      <c r="AC21" s="626"/>
      <c r="AD21" s="626"/>
      <c r="AE21" s="626"/>
      <c r="AF21" s="626"/>
      <c r="AG21" s="627"/>
    </row>
    <row r="22" spans="1:33" s="443" customFormat="1" ht="34.5" customHeight="1">
      <c r="A22" s="598" t="s">
        <v>219</v>
      </c>
      <c r="B22" s="599"/>
      <c r="C22" s="599"/>
      <c r="D22" s="599"/>
      <c r="E22" s="599"/>
      <c r="F22" s="599"/>
      <c r="G22" s="599"/>
      <c r="H22" s="599"/>
      <c r="I22" s="602"/>
      <c r="J22" s="611">
        <v>7828685</v>
      </c>
      <c r="K22" s="611"/>
      <c r="L22" s="611"/>
      <c r="M22" s="611"/>
      <c r="N22" s="611"/>
      <c r="O22" s="611"/>
      <c r="P22" s="611"/>
      <c r="Q22" s="611"/>
      <c r="R22" s="612">
        <v>42779.699453551912</v>
      </c>
      <c r="S22" s="612"/>
      <c r="T22" s="612"/>
      <c r="U22" s="612"/>
      <c r="V22" s="612"/>
      <c r="W22" s="612"/>
      <c r="X22" s="612"/>
      <c r="Y22" s="612"/>
      <c r="Z22" s="613">
        <v>6552364</v>
      </c>
      <c r="AA22" s="613"/>
      <c r="AB22" s="613"/>
      <c r="AC22" s="613"/>
      <c r="AD22" s="613"/>
      <c r="AE22" s="613"/>
      <c r="AF22" s="613"/>
      <c r="AG22" s="614"/>
    </row>
    <row r="23" spans="1:33" s="443" customFormat="1" ht="21" customHeight="1">
      <c r="A23" s="444"/>
      <c r="B23" s="445"/>
      <c r="C23" s="445"/>
      <c r="D23" s="445"/>
      <c r="E23" s="445"/>
      <c r="F23" s="615" t="s">
        <v>216</v>
      </c>
      <c r="G23" s="615"/>
      <c r="H23" s="615"/>
      <c r="I23" s="615"/>
      <c r="J23" s="616" t="s">
        <v>217</v>
      </c>
      <c r="K23" s="616"/>
      <c r="L23" s="616"/>
      <c r="M23" s="616"/>
      <c r="N23" s="616"/>
      <c r="O23" s="616"/>
      <c r="P23" s="616"/>
      <c r="Q23" s="616"/>
      <c r="R23" s="617" t="s">
        <v>217</v>
      </c>
      <c r="S23" s="616"/>
      <c r="T23" s="616"/>
      <c r="U23" s="616"/>
      <c r="V23" s="616"/>
      <c r="W23" s="616"/>
      <c r="X23" s="616"/>
      <c r="Y23" s="616"/>
      <c r="Z23" s="618" t="s">
        <v>217</v>
      </c>
      <c r="AA23" s="619"/>
      <c r="AB23" s="619"/>
      <c r="AC23" s="619"/>
      <c r="AD23" s="619"/>
      <c r="AE23" s="619"/>
      <c r="AF23" s="619"/>
      <c r="AG23" s="620"/>
    </row>
    <row r="24" spans="1:33" s="443" customFormat="1" ht="21" customHeight="1">
      <c r="A24" s="598" t="s">
        <v>220</v>
      </c>
      <c r="B24" s="599"/>
      <c r="C24" s="599"/>
      <c r="D24" s="599"/>
      <c r="E24" s="599"/>
      <c r="F24" s="599" t="s">
        <v>221</v>
      </c>
      <c r="G24" s="599"/>
      <c r="H24" s="599"/>
      <c r="I24" s="602"/>
      <c r="J24" s="603">
        <v>-110009</v>
      </c>
      <c r="K24" s="603"/>
      <c r="L24" s="603"/>
      <c r="M24" s="603"/>
      <c r="N24" s="603"/>
      <c r="O24" s="603"/>
      <c r="P24" s="603"/>
      <c r="Q24" s="603"/>
      <c r="R24" s="604">
        <v>-601.14207650272874</v>
      </c>
      <c r="S24" s="604"/>
      <c r="T24" s="604"/>
      <c r="U24" s="604"/>
      <c r="V24" s="604"/>
      <c r="W24" s="604"/>
      <c r="X24" s="604"/>
      <c r="Y24" s="604"/>
      <c r="Z24" s="603">
        <v>19170</v>
      </c>
      <c r="AA24" s="603"/>
      <c r="AB24" s="603"/>
      <c r="AC24" s="603"/>
      <c r="AD24" s="603"/>
      <c r="AE24" s="603"/>
      <c r="AF24" s="603"/>
      <c r="AG24" s="605"/>
    </row>
    <row r="25" spans="1:33" s="443" customFormat="1" ht="21" customHeight="1">
      <c r="A25" s="600"/>
      <c r="B25" s="601"/>
      <c r="C25" s="601"/>
      <c r="D25" s="601"/>
      <c r="E25" s="601"/>
      <c r="F25" s="606" t="s">
        <v>222</v>
      </c>
      <c r="G25" s="606"/>
      <c r="H25" s="606"/>
      <c r="I25" s="607"/>
      <c r="J25" s="608">
        <v>-1.4052040668388115</v>
      </c>
      <c r="K25" s="609"/>
      <c r="L25" s="609"/>
      <c r="M25" s="609"/>
      <c r="N25" s="609"/>
      <c r="O25" s="609"/>
      <c r="P25" s="609"/>
      <c r="Q25" s="609"/>
      <c r="R25" s="608">
        <v>-1.4052040668388033</v>
      </c>
      <c r="S25" s="609"/>
      <c r="T25" s="609"/>
      <c r="U25" s="609"/>
      <c r="V25" s="609"/>
      <c r="W25" s="609"/>
      <c r="X25" s="609"/>
      <c r="Y25" s="609"/>
      <c r="Z25" s="609">
        <v>0.29256616390664497</v>
      </c>
      <c r="AA25" s="609"/>
      <c r="AB25" s="609"/>
      <c r="AC25" s="609"/>
      <c r="AD25" s="609"/>
      <c r="AE25" s="609"/>
      <c r="AF25" s="609"/>
      <c r="AG25" s="610"/>
    </row>
    <row r="138" spans="36:36">
      <c r="AJ138" s="439" t="e">
        <v>#DIV/0!</v>
      </c>
    </row>
    <row r="215" spans="28:28">
      <c r="AB215" s="439">
        <v>253739</v>
      </c>
    </row>
    <row r="216" spans="28:28">
      <c r="AB216" s="439">
        <v>597992</v>
      </c>
    </row>
  </sheetData>
  <mergeCells count="40">
    <mergeCell ref="A5:AG13"/>
    <mergeCell ref="A14:AG14"/>
    <mergeCell ref="A16:I17"/>
    <mergeCell ref="J16:Q17"/>
    <mergeCell ref="R16:Y16"/>
    <mergeCell ref="Z16:AG17"/>
    <mergeCell ref="R17:Y17"/>
    <mergeCell ref="A18:I18"/>
    <mergeCell ref="J18:Q18"/>
    <mergeCell ref="R18:Y18"/>
    <mergeCell ref="Z18:AG18"/>
    <mergeCell ref="F19:I19"/>
    <mergeCell ref="J19:Q19"/>
    <mergeCell ref="R19:Y19"/>
    <mergeCell ref="Z19:AG19"/>
    <mergeCell ref="A20:I20"/>
    <mergeCell ref="J20:Q20"/>
    <mergeCell ref="R20:Y20"/>
    <mergeCell ref="Z20:AG20"/>
    <mergeCell ref="F21:I21"/>
    <mergeCell ref="J21:Q21"/>
    <mergeCell ref="R21:Y21"/>
    <mergeCell ref="Z21:AG21"/>
    <mergeCell ref="A22:I22"/>
    <mergeCell ref="J22:Q22"/>
    <mergeCell ref="R22:Y22"/>
    <mergeCell ref="Z22:AG22"/>
    <mergeCell ref="F23:I23"/>
    <mergeCell ref="J23:Q23"/>
    <mergeCell ref="R23:Y23"/>
    <mergeCell ref="Z23:AG23"/>
    <mergeCell ref="A24:E25"/>
    <mergeCell ref="F24:I24"/>
    <mergeCell ref="J24:Q24"/>
    <mergeCell ref="R24:Y24"/>
    <mergeCell ref="Z24:AG24"/>
    <mergeCell ref="F25:I25"/>
    <mergeCell ref="J25:Q25"/>
    <mergeCell ref="R25:Y25"/>
    <mergeCell ref="Z25:AG25"/>
  </mergeCells>
  <phoneticPr fontId="20"/>
  <printOptions horizontalCentered="1"/>
  <pageMargins left="0.70866141732283472" right="0.70866141732283472" top="1.1417322834645669" bottom="0.74803149606299213" header="0.31496062992125984" footer="0.31496062992125984"/>
  <pageSetup paperSize="9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4"/>
  <sheetViews>
    <sheetView showGridLines="0" view="pageBreakPreview" zoomScaleNormal="100" zoomScaleSheetLayoutView="100" workbookViewId="0">
      <selection activeCell="X43" sqref="X43"/>
    </sheetView>
  </sheetViews>
  <sheetFormatPr defaultRowHeight="13.5"/>
  <cols>
    <col min="1" max="34" width="2.625" style="439" customWidth="1"/>
    <col min="35" max="35" width="27.25" style="439" bestFit="1" customWidth="1"/>
    <col min="36" max="36" width="11.625" style="439" bestFit="1" customWidth="1"/>
    <col min="37" max="256" width="9" style="439"/>
    <col min="257" max="290" width="2.625" style="439" customWidth="1"/>
    <col min="291" max="291" width="27.25" style="439" bestFit="1" customWidth="1"/>
    <col min="292" max="292" width="11.625" style="439" bestFit="1" customWidth="1"/>
    <col min="293" max="512" width="9" style="439"/>
    <col min="513" max="546" width="2.625" style="439" customWidth="1"/>
    <col min="547" max="547" width="27.25" style="439" bestFit="1" customWidth="1"/>
    <col min="548" max="548" width="11.625" style="439" bestFit="1" customWidth="1"/>
    <col min="549" max="768" width="9" style="439"/>
    <col min="769" max="802" width="2.625" style="439" customWidth="1"/>
    <col min="803" max="803" width="27.25" style="439" bestFit="1" customWidth="1"/>
    <col min="804" max="804" width="11.625" style="439" bestFit="1" customWidth="1"/>
    <col min="805" max="1024" width="9" style="439"/>
    <col min="1025" max="1058" width="2.625" style="439" customWidth="1"/>
    <col min="1059" max="1059" width="27.25" style="439" bestFit="1" customWidth="1"/>
    <col min="1060" max="1060" width="11.625" style="439" bestFit="1" customWidth="1"/>
    <col min="1061" max="1280" width="9" style="439"/>
    <col min="1281" max="1314" width="2.625" style="439" customWidth="1"/>
    <col min="1315" max="1315" width="27.25" style="439" bestFit="1" customWidth="1"/>
    <col min="1316" max="1316" width="11.625" style="439" bestFit="1" customWidth="1"/>
    <col min="1317" max="1536" width="9" style="439"/>
    <col min="1537" max="1570" width="2.625" style="439" customWidth="1"/>
    <col min="1571" max="1571" width="27.25" style="439" bestFit="1" customWidth="1"/>
    <col min="1572" max="1572" width="11.625" style="439" bestFit="1" customWidth="1"/>
    <col min="1573" max="1792" width="9" style="439"/>
    <col min="1793" max="1826" width="2.625" style="439" customWidth="1"/>
    <col min="1827" max="1827" width="27.25" style="439" bestFit="1" customWidth="1"/>
    <col min="1828" max="1828" width="11.625" style="439" bestFit="1" customWidth="1"/>
    <col min="1829" max="2048" width="9" style="439"/>
    <col min="2049" max="2082" width="2.625" style="439" customWidth="1"/>
    <col min="2083" max="2083" width="27.25" style="439" bestFit="1" customWidth="1"/>
    <col min="2084" max="2084" width="11.625" style="439" bestFit="1" customWidth="1"/>
    <col min="2085" max="2304" width="9" style="439"/>
    <col min="2305" max="2338" width="2.625" style="439" customWidth="1"/>
    <col min="2339" max="2339" width="27.25" style="439" bestFit="1" customWidth="1"/>
    <col min="2340" max="2340" width="11.625" style="439" bestFit="1" customWidth="1"/>
    <col min="2341" max="2560" width="9" style="439"/>
    <col min="2561" max="2594" width="2.625" style="439" customWidth="1"/>
    <col min="2595" max="2595" width="27.25" style="439" bestFit="1" customWidth="1"/>
    <col min="2596" max="2596" width="11.625" style="439" bestFit="1" customWidth="1"/>
    <col min="2597" max="2816" width="9" style="439"/>
    <col min="2817" max="2850" width="2.625" style="439" customWidth="1"/>
    <col min="2851" max="2851" width="27.25" style="439" bestFit="1" customWidth="1"/>
    <col min="2852" max="2852" width="11.625" style="439" bestFit="1" customWidth="1"/>
    <col min="2853" max="3072" width="9" style="439"/>
    <col min="3073" max="3106" width="2.625" style="439" customWidth="1"/>
    <col min="3107" max="3107" width="27.25" style="439" bestFit="1" customWidth="1"/>
    <col min="3108" max="3108" width="11.625" style="439" bestFit="1" customWidth="1"/>
    <col min="3109" max="3328" width="9" style="439"/>
    <col min="3329" max="3362" width="2.625" style="439" customWidth="1"/>
    <col min="3363" max="3363" width="27.25" style="439" bestFit="1" customWidth="1"/>
    <col min="3364" max="3364" width="11.625" style="439" bestFit="1" customWidth="1"/>
    <col min="3365" max="3584" width="9" style="439"/>
    <col min="3585" max="3618" width="2.625" style="439" customWidth="1"/>
    <col min="3619" max="3619" width="27.25" style="439" bestFit="1" customWidth="1"/>
    <col min="3620" max="3620" width="11.625" style="439" bestFit="1" customWidth="1"/>
    <col min="3621" max="3840" width="9" style="439"/>
    <col min="3841" max="3874" width="2.625" style="439" customWidth="1"/>
    <col min="3875" max="3875" width="27.25" style="439" bestFit="1" customWidth="1"/>
    <col min="3876" max="3876" width="11.625" style="439" bestFit="1" customWidth="1"/>
    <col min="3877" max="4096" width="9" style="439"/>
    <col min="4097" max="4130" width="2.625" style="439" customWidth="1"/>
    <col min="4131" max="4131" width="27.25" style="439" bestFit="1" customWidth="1"/>
    <col min="4132" max="4132" width="11.625" style="439" bestFit="1" customWidth="1"/>
    <col min="4133" max="4352" width="9" style="439"/>
    <col min="4353" max="4386" width="2.625" style="439" customWidth="1"/>
    <col min="4387" max="4387" width="27.25" style="439" bestFit="1" customWidth="1"/>
    <col min="4388" max="4388" width="11.625" style="439" bestFit="1" customWidth="1"/>
    <col min="4389" max="4608" width="9" style="439"/>
    <col min="4609" max="4642" width="2.625" style="439" customWidth="1"/>
    <col min="4643" max="4643" width="27.25" style="439" bestFit="1" customWidth="1"/>
    <col min="4644" max="4644" width="11.625" style="439" bestFit="1" customWidth="1"/>
    <col min="4645" max="4864" width="9" style="439"/>
    <col min="4865" max="4898" width="2.625" style="439" customWidth="1"/>
    <col min="4899" max="4899" width="27.25" style="439" bestFit="1" customWidth="1"/>
    <col min="4900" max="4900" width="11.625" style="439" bestFit="1" customWidth="1"/>
    <col min="4901" max="5120" width="9" style="439"/>
    <col min="5121" max="5154" width="2.625" style="439" customWidth="1"/>
    <col min="5155" max="5155" width="27.25" style="439" bestFit="1" customWidth="1"/>
    <col min="5156" max="5156" width="11.625" style="439" bestFit="1" customWidth="1"/>
    <col min="5157" max="5376" width="9" style="439"/>
    <col min="5377" max="5410" width="2.625" style="439" customWidth="1"/>
    <col min="5411" max="5411" width="27.25" style="439" bestFit="1" customWidth="1"/>
    <col min="5412" max="5412" width="11.625" style="439" bestFit="1" customWidth="1"/>
    <col min="5413" max="5632" width="9" style="439"/>
    <col min="5633" max="5666" width="2.625" style="439" customWidth="1"/>
    <col min="5667" max="5667" width="27.25" style="439" bestFit="1" customWidth="1"/>
    <col min="5668" max="5668" width="11.625" style="439" bestFit="1" customWidth="1"/>
    <col min="5669" max="5888" width="9" style="439"/>
    <col min="5889" max="5922" width="2.625" style="439" customWidth="1"/>
    <col min="5923" max="5923" width="27.25" style="439" bestFit="1" customWidth="1"/>
    <col min="5924" max="5924" width="11.625" style="439" bestFit="1" customWidth="1"/>
    <col min="5925" max="6144" width="9" style="439"/>
    <col min="6145" max="6178" width="2.625" style="439" customWidth="1"/>
    <col min="6179" max="6179" width="27.25" style="439" bestFit="1" customWidth="1"/>
    <col min="6180" max="6180" width="11.625" style="439" bestFit="1" customWidth="1"/>
    <col min="6181" max="6400" width="9" style="439"/>
    <col min="6401" max="6434" width="2.625" style="439" customWidth="1"/>
    <col min="6435" max="6435" width="27.25" style="439" bestFit="1" customWidth="1"/>
    <col min="6436" max="6436" width="11.625" style="439" bestFit="1" customWidth="1"/>
    <col min="6437" max="6656" width="9" style="439"/>
    <col min="6657" max="6690" width="2.625" style="439" customWidth="1"/>
    <col min="6691" max="6691" width="27.25" style="439" bestFit="1" customWidth="1"/>
    <col min="6692" max="6692" width="11.625" style="439" bestFit="1" customWidth="1"/>
    <col min="6693" max="6912" width="9" style="439"/>
    <col min="6913" max="6946" width="2.625" style="439" customWidth="1"/>
    <col min="6947" max="6947" width="27.25" style="439" bestFit="1" customWidth="1"/>
    <col min="6948" max="6948" width="11.625" style="439" bestFit="1" customWidth="1"/>
    <col min="6949" max="7168" width="9" style="439"/>
    <col min="7169" max="7202" width="2.625" style="439" customWidth="1"/>
    <col min="7203" max="7203" width="27.25" style="439" bestFit="1" customWidth="1"/>
    <col min="7204" max="7204" width="11.625" style="439" bestFit="1" customWidth="1"/>
    <col min="7205" max="7424" width="9" style="439"/>
    <col min="7425" max="7458" width="2.625" style="439" customWidth="1"/>
    <col min="7459" max="7459" width="27.25" style="439" bestFit="1" customWidth="1"/>
    <col min="7460" max="7460" width="11.625" style="439" bestFit="1" customWidth="1"/>
    <col min="7461" max="7680" width="9" style="439"/>
    <col min="7681" max="7714" width="2.625" style="439" customWidth="1"/>
    <col min="7715" max="7715" width="27.25" style="439" bestFit="1" customWidth="1"/>
    <col min="7716" max="7716" width="11.625" style="439" bestFit="1" customWidth="1"/>
    <col min="7717" max="7936" width="9" style="439"/>
    <col min="7937" max="7970" width="2.625" style="439" customWidth="1"/>
    <col min="7971" max="7971" width="27.25" style="439" bestFit="1" customWidth="1"/>
    <col min="7972" max="7972" width="11.625" style="439" bestFit="1" customWidth="1"/>
    <col min="7973" max="8192" width="9" style="439"/>
    <col min="8193" max="8226" width="2.625" style="439" customWidth="1"/>
    <col min="8227" max="8227" width="27.25" style="439" bestFit="1" customWidth="1"/>
    <col min="8228" max="8228" width="11.625" style="439" bestFit="1" customWidth="1"/>
    <col min="8229" max="8448" width="9" style="439"/>
    <col min="8449" max="8482" width="2.625" style="439" customWidth="1"/>
    <col min="8483" max="8483" width="27.25" style="439" bestFit="1" customWidth="1"/>
    <col min="8484" max="8484" width="11.625" style="439" bestFit="1" customWidth="1"/>
    <col min="8485" max="8704" width="9" style="439"/>
    <col min="8705" max="8738" width="2.625" style="439" customWidth="1"/>
    <col min="8739" max="8739" width="27.25" style="439" bestFit="1" customWidth="1"/>
    <col min="8740" max="8740" width="11.625" style="439" bestFit="1" customWidth="1"/>
    <col min="8741" max="8960" width="9" style="439"/>
    <col min="8961" max="8994" width="2.625" style="439" customWidth="1"/>
    <col min="8995" max="8995" width="27.25" style="439" bestFit="1" customWidth="1"/>
    <col min="8996" max="8996" width="11.625" style="439" bestFit="1" customWidth="1"/>
    <col min="8997" max="9216" width="9" style="439"/>
    <col min="9217" max="9250" width="2.625" style="439" customWidth="1"/>
    <col min="9251" max="9251" width="27.25" style="439" bestFit="1" customWidth="1"/>
    <col min="9252" max="9252" width="11.625" style="439" bestFit="1" customWidth="1"/>
    <col min="9253" max="9472" width="9" style="439"/>
    <col min="9473" max="9506" width="2.625" style="439" customWidth="1"/>
    <col min="9507" max="9507" width="27.25" style="439" bestFit="1" customWidth="1"/>
    <col min="9508" max="9508" width="11.625" style="439" bestFit="1" customWidth="1"/>
    <col min="9509" max="9728" width="9" style="439"/>
    <col min="9729" max="9762" width="2.625" style="439" customWidth="1"/>
    <col min="9763" max="9763" width="27.25" style="439" bestFit="1" customWidth="1"/>
    <col min="9764" max="9764" width="11.625" style="439" bestFit="1" customWidth="1"/>
    <col min="9765" max="9984" width="9" style="439"/>
    <col min="9985" max="10018" width="2.625" style="439" customWidth="1"/>
    <col min="10019" max="10019" width="27.25" style="439" bestFit="1" customWidth="1"/>
    <col min="10020" max="10020" width="11.625" style="439" bestFit="1" customWidth="1"/>
    <col min="10021" max="10240" width="9" style="439"/>
    <col min="10241" max="10274" width="2.625" style="439" customWidth="1"/>
    <col min="10275" max="10275" width="27.25" style="439" bestFit="1" customWidth="1"/>
    <col min="10276" max="10276" width="11.625" style="439" bestFit="1" customWidth="1"/>
    <col min="10277" max="10496" width="9" style="439"/>
    <col min="10497" max="10530" width="2.625" style="439" customWidth="1"/>
    <col min="10531" max="10531" width="27.25" style="439" bestFit="1" customWidth="1"/>
    <col min="10532" max="10532" width="11.625" style="439" bestFit="1" customWidth="1"/>
    <col min="10533" max="10752" width="9" style="439"/>
    <col min="10753" max="10786" width="2.625" style="439" customWidth="1"/>
    <col min="10787" max="10787" width="27.25" style="439" bestFit="1" customWidth="1"/>
    <col min="10788" max="10788" width="11.625" style="439" bestFit="1" customWidth="1"/>
    <col min="10789" max="11008" width="9" style="439"/>
    <col min="11009" max="11042" width="2.625" style="439" customWidth="1"/>
    <col min="11043" max="11043" width="27.25" style="439" bestFit="1" customWidth="1"/>
    <col min="11044" max="11044" width="11.625" style="439" bestFit="1" customWidth="1"/>
    <col min="11045" max="11264" width="9" style="439"/>
    <col min="11265" max="11298" width="2.625" style="439" customWidth="1"/>
    <col min="11299" max="11299" width="27.25" style="439" bestFit="1" customWidth="1"/>
    <col min="11300" max="11300" width="11.625" style="439" bestFit="1" customWidth="1"/>
    <col min="11301" max="11520" width="9" style="439"/>
    <col min="11521" max="11554" width="2.625" style="439" customWidth="1"/>
    <col min="11555" max="11555" width="27.25" style="439" bestFit="1" customWidth="1"/>
    <col min="11556" max="11556" width="11.625" style="439" bestFit="1" customWidth="1"/>
    <col min="11557" max="11776" width="9" style="439"/>
    <col min="11777" max="11810" width="2.625" style="439" customWidth="1"/>
    <col min="11811" max="11811" width="27.25" style="439" bestFit="1" customWidth="1"/>
    <col min="11812" max="11812" width="11.625" style="439" bestFit="1" customWidth="1"/>
    <col min="11813" max="12032" width="9" style="439"/>
    <col min="12033" max="12066" width="2.625" style="439" customWidth="1"/>
    <col min="12067" max="12067" width="27.25" style="439" bestFit="1" customWidth="1"/>
    <col min="12068" max="12068" width="11.625" style="439" bestFit="1" customWidth="1"/>
    <col min="12069" max="12288" width="9" style="439"/>
    <col min="12289" max="12322" width="2.625" style="439" customWidth="1"/>
    <col min="12323" max="12323" width="27.25" style="439" bestFit="1" customWidth="1"/>
    <col min="12324" max="12324" width="11.625" style="439" bestFit="1" customWidth="1"/>
    <col min="12325" max="12544" width="9" style="439"/>
    <col min="12545" max="12578" width="2.625" style="439" customWidth="1"/>
    <col min="12579" max="12579" width="27.25" style="439" bestFit="1" customWidth="1"/>
    <col min="12580" max="12580" width="11.625" style="439" bestFit="1" customWidth="1"/>
    <col min="12581" max="12800" width="9" style="439"/>
    <col min="12801" max="12834" width="2.625" style="439" customWidth="1"/>
    <col min="12835" max="12835" width="27.25" style="439" bestFit="1" customWidth="1"/>
    <col min="12836" max="12836" width="11.625" style="439" bestFit="1" customWidth="1"/>
    <col min="12837" max="13056" width="9" style="439"/>
    <col min="13057" max="13090" width="2.625" style="439" customWidth="1"/>
    <col min="13091" max="13091" width="27.25" style="439" bestFit="1" customWidth="1"/>
    <col min="13092" max="13092" width="11.625" style="439" bestFit="1" customWidth="1"/>
    <col min="13093" max="13312" width="9" style="439"/>
    <col min="13313" max="13346" width="2.625" style="439" customWidth="1"/>
    <col min="13347" max="13347" width="27.25" style="439" bestFit="1" customWidth="1"/>
    <col min="13348" max="13348" width="11.625" style="439" bestFit="1" customWidth="1"/>
    <col min="13349" max="13568" width="9" style="439"/>
    <col min="13569" max="13602" width="2.625" style="439" customWidth="1"/>
    <col min="13603" max="13603" width="27.25" style="439" bestFit="1" customWidth="1"/>
    <col min="13604" max="13604" width="11.625" style="439" bestFit="1" customWidth="1"/>
    <col min="13605" max="13824" width="9" style="439"/>
    <col min="13825" max="13858" width="2.625" style="439" customWidth="1"/>
    <col min="13859" max="13859" width="27.25" style="439" bestFit="1" customWidth="1"/>
    <col min="13860" max="13860" width="11.625" style="439" bestFit="1" customWidth="1"/>
    <col min="13861" max="14080" width="9" style="439"/>
    <col min="14081" max="14114" width="2.625" style="439" customWidth="1"/>
    <col min="14115" max="14115" width="27.25" style="439" bestFit="1" customWidth="1"/>
    <col min="14116" max="14116" width="11.625" style="439" bestFit="1" customWidth="1"/>
    <col min="14117" max="14336" width="9" style="439"/>
    <col min="14337" max="14370" width="2.625" style="439" customWidth="1"/>
    <col min="14371" max="14371" width="27.25" style="439" bestFit="1" customWidth="1"/>
    <col min="14372" max="14372" width="11.625" style="439" bestFit="1" customWidth="1"/>
    <col min="14373" max="14592" width="9" style="439"/>
    <col min="14593" max="14626" width="2.625" style="439" customWidth="1"/>
    <col min="14627" max="14627" width="27.25" style="439" bestFit="1" customWidth="1"/>
    <col min="14628" max="14628" width="11.625" style="439" bestFit="1" customWidth="1"/>
    <col min="14629" max="14848" width="9" style="439"/>
    <col min="14849" max="14882" width="2.625" style="439" customWidth="1"/>
    <col min="14883" max="14883" width="27.25" style="439" bestFit="1" customWidth="1"/>
    <col min="14884" max="14884" width="11.625" style="439" bestFit="1" customWidth="1"/>
    <col min="14885" max="15104" width="9" style="439"/>
    <col min="15105" max="15138" width="2.625" style="439" customWidth="1"/>
    <col min="15139" max="15139" width="27.25" style="439" bestFit="1" customWidth="1"/>
    <col min="15140" max="15140" width="11.625" style="439" bestFit="1" customWidth="1"/>
    <col min="15141" max="15360" width="9" style="439"/>
    <col min="15361" max="15394" width="2.625" style="439" customWidth="1"/>
    <col min="15395" max="15395" width="27.25" style="439" bestFit="1" customWidth="1"/>
    <col min="15396" max="15396" width="11.625" style="439" bestFit="1" customWidth="1"/>
    <col min="15397" max="15616" width="9" style="439"/>
    <col min="15617" max="15650" width="2.625" style="439" customWidth="1"/>
    <col min="15651" max="15651" width="27.25" style="439" bestFit="1" customWidth="1"/>
    <col min="15652" max="15652" width="11.625" style="439" bestFit="1" customWidth="1"/>
    <col min="15653" max="15872" width="9" style="439"/>
    <col min="15873" max="15906" width="2.625" style="439" customWidth="1"/>
    <col min="15907" max="15907" width="27.25" style="439" bestFit="1" customWidth="1"/>
    <col min="15908" max="15908" width="11.625" style="439" bestFit="1" customWidth="1"/>
    <col min="15909" max="16128" width="9" style="439"/>
    <col min="16129" max="16162" width="2.625" style="439" customWidth="1"/>
    <col min="16163" max="16163" width="27.25" style="439" bestFit="1" customWidth="1"/>
    <col min="16164" max="16164" width="11.625" style="439" bestFit="1" customWidth="1"/>
    <col min="16165" max="16384" width="9" style="439"/>
  </cols>
  <sheetData>
    <row r="1" spans="1:36" ht="17.25">
      <c r="A1" s="438" t="s">
        <v>207</v>
      </c>
      <c r="AI1" s="446"/>
      <c r="AJ1" s="446"/>
    </row>
    <row r="2" spans="1:36">
      <c r="AI2" s="446"/>
      <c r="AJ2" s="446"/>
    </row>
    <row r="3" spans="1:36" ht="14.25">
      <c r="A3" s="694" t="s">
        <v>223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I3" s="446"/>
      <c r="AJ3" s="446"/>
    </row>
    <row r="4" spans="1:36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I4" s="446"/>
      <c r="AJ4" s="446"/>
    </row>
    <row r="5" spans="1:36">
      <c r="A5" s="441" t="s">
        <v>224</v>
      </c>
    </row>
    <row r="6" spans="1:36">
      <c r="A6" s="441"/>
    </row>
    <row r="7" spans="1:36">
      <c r="A7" s="441"/>
      <c r="B7" s="439" t="s">
        <v>225</v>
      </c>
      <c r="AG7" s="448" t="s">
        <v>226</v>
      </c>
    </row>
    <row r="8" spans="1:36" ht="18" customHeight="1">
      <c r="A8" s="636" t="s">
        <v>227</v>
      </c>
      <c r="B8" s="637"/>
      <c r="C8" s="637"/>
      <c r="D8" s="637"/>
      <c r="E8" s="637"/>
      <c r="F8" s="637"/>
      <c r="G8" s="638"/>
      <c r="H8" s="699" t="s">
        <v>228</v>
      </c>
      <c r="I8" s="642"/>
      <c r="J8" s="642"/>
      <c r="K8" s="642"/>
      <c r="L8" s="642"/>
      <c r="M8" s="642"/>
      <c r="N8" s="642"/>
      <c r="O8" s="683" t="s">
        <v>229</v>
      </c>
      <c r="P8" s="684"/>
      <c r="Q8" s="684"/>
      <c r="R8" s="684"/>
      <c r="S8" s="684"/>
      <c r="T8" s="685"/>
      <c r="U8" s="642" t="s">
        <v>230</v>
      </c>
      <c r="V8" s="642"/>
      <c r="W8" s="642"/>
      <c r="X8" s="642"/>
      <c r="Y8" s="642"/>
      <c r="Z8" s="642"/>
      <c r="AA8" s="678" t="s">
        <v>231</v>
      </c>
      <c r="AB8" s="679"/>
      <c r="AC8" s="679"/>
      <c r="AD8" s="679"/>
      <c r="AE8" s="679"/>
      <c r="AF8" s="679"/>
      <c r="AG8" s="691"/>
    </row>
    <row r="9" spans="1:36" ht="18" customHeight="1">
      <c r="A9" s="696"/>
      <c r="B9" s="697"/>
      <c r="C9" s="697"/>
      <c r="D9" s="697"/>
      <c r="E9" s="697"/>
      <c r="F9" s="697"/>
      <c r="G9" s="698"/>
      <c r="H9" s="700"/>
      <c r="I9" s="689"/>
      <c r="J9" s="689"/>
      <c r="K9" s="689"/>
      <c r="L9" s="689"/>
      <c r="M9" s="689"/>
      <c r="N9" s="689"/>
      <c r="O9" s="686"/>
      <c r="P9" s="687"/>
      <c r="Q9" s="687"/>
      <c r="R9" s="687"/>
      <c r="S9" s="687"/>
      <c r="T9" s="688"/>
      <c r="U9" s="689"/>
      <c r="V9" s="689"/>
      <c r="W9" s="689"/>
      <c r="X9" s="689"/>
      <c r="Y9" s="689"/>
      <c r="Z9" s="689"/>
      <c r="AA9" s="680"/>
      <c r="AB9" s="681"/>
      <c r="AC9" s="681"/>
      <c r="AD9" s="681"/>
      <c r="AE9" s="681"/>
      <c r="AF9" s="681"/>
      <c r="AG9" s="692"/>
    </row>
    <row r="10" spans="1:36" ht="18" customHeight="1">
      <c r="A10" s="696"/>
      <c r="B10" s="697"/>
      <c r="C10" s="697"/>
      <c r="D10" s="697"/>
      <c r="E10" s="697"/>
      <c r="F10" s="697"/>
      <c r="G10" s="698"/>
      <c r="H10" s="690"/>
      <c r="I10" s="690"/>
      <c r="J10" s="690"/>
      <c r="K10" s="690"/>
      <c r="L10" s="690"/>
      <c r="M10" s="690"/>
      <c r="N10" s="690"/>
      <c r="O10" s="686"/>
      <c r="P10" s="687"/>
      <c r="Q10" s="687"/>
      <c r="R10" s="687"/>
      <c r="S10" s="687"/>
      <c r="T10" s="688"/>
      <c r="U10" s="690"/>
      <c r="V10" s="690"/>
      <c r="W10" s="690"/>
      <c r="X10" s="690"/>
      <c r="Y10" s="690"/>
      <c r="Z10" s="690"/>
      <c r="AA10" s="682"/>
      <c r="AB10" s="682"/>
      <c r="AC10" s="682"/>
      <c r="AD10" s="682"/>
      <c r="AE10" s="682"/>
      <c r="AF10" s="682"/>
      <c r="AG10" s="693"/>
    </row>
    <row r="11" spans="1:36" s="443" customFormat="1" ht="18" customHeight="1">
      <c r="A11" s="666" t="s">
        <v>232</v>
      </c>
      <c r="B11" s="667"/>
      <c r="C11" s="667"/>
      <c r="D11" s="667"/>
      <c r="E11" s="667"/>
      <c r="F11" s="667"/>
      <c r="G11" s="668"/>
      <c r="H11" s="669">
        <v>2351994</v>
      </c>
      <c r="I11" s="670"/>
      <c r="J11" s="670"/>
      <c r="K11" s="670"/>
      <c r="L11" s="671"/>
      <c r="M11" s="671"/>
      <c r="N11" s="671"/>
      <c r="O11" s="671">
        <v>1175057</v>
      </c>
      <c r="P11" s="671"/>
      <c r="Q11" s="671"/>
      <c r="R11" s="671"/>
      <c r="S11" s="671"/>
      <c r="T11" s="671"/>
      <c r="U11" s="671">
        <v>1162398</v>
      </c>
      <c r="V11" s="671"/>
      <c r="W11" s="671"/>
      <c r="X11" s="671"/>
      <c r="Y11" s="671"/>
      <c r="Z11" s="671"/>
      <c r="AA11" s="663">
        <v>12659</v>
      </c>
      <c r="AB11" s="664"/>
      <c r="AC11" s="664"/>
      <c r="AD11" s="664"/>
      <c r="AE11" s="664"/>
      <c r="AF11" s="664"/>
      <c r="AG11" s="665"/>
      <c r="AI11" s="449"/>
    </row>
    <row r="12" spans="1:36" s="443" customFormat="1" ht="13.5" customHeight="1">
      <c r="A12" s="444"/>
      <c r="B12" s="445"/>
      <c r="C12" s="445"/>
      <c r="D12" s="445"/>
      <c r="H12" s="450"/>
      <c r="I12" s="451"/>
      <c r="J12" s="451"/>
      <c r="K12" s="451"/>
      <c r="L12" s="452"/>
      <c r="M12" s="452"/>
      <c r="N12" s="453" t="s">
        <v>216</v>
      </c>
      <c r="O12" s="655">
        <v>49.96</v>
      </c>
      <c r="P12" s="624"/>
      <c r="Q12" s="624"/>
      <c r="R12" s="624"/>
      <c r="S12" s="624"/>
      <c r="T12" s="624"/>
      <c r="U12" s="454"/>
      <c r="V12" s="455"/>
      <c r="W12" s="455"/>
      <c r="X12" s="456"/>
      <c r="Y12" s="456"/>
      <c r="Z12" s="457" t="s">
        <v>222</v>
      </c>
      <c r="AA12" s="625">
        <v>1.089041791193722</v>
      </c>
      <c r="AB12" s="626"/>
      <c r="AC12" s="626"/>
      <c r="AD12" s="626"/>
      <c r="AE12" s="626"/>
      <c r="AF12" s="626"/>
      <c r="AG12" s="627"/>
    </row>
    <row r="13" spans="1:36" s="443" customFormat="1" ht="18" customHeight="1">
      <c r="A13" s="666" t="s">
        <v>233</v>
      </c>
      <c r="B13" s="667"/>
      <c r="C13" s="667"/>
      <c r="D13" s="667"/>
      <c r="E13" s="667"/>
      <c r="F13" s="667"/>
      <c r="G13" s="668"/>
      <c r="H13" s="669">
        <v>168250</v>
      </c>
      <c r="I13" s="670"/>
      <c r="J13" s="670"/>
      <c r="K13" s="670"/>
      <c r="L13" s="671"/>
      <c r="M13" s="671"/>
      <c r="N13" s="671"/>
      <c r="O13" s="671">
        <v>42196</v>
      </c>
      <c r="P13" s="671"/>
      <c r="Q13" s="671"/>
      <c r="R13" s="671"/>
      <c r="S13" s="671"/>
      <c r="T13" s="671"/>
      <c r="U13" s="671">
        <v>22919</v>
      </c>
      <c r="V13" s="671"/>
      <c r="W13" s="671"/>
      <c r="X13" s="671"/>
      <c r="Y13" s="671"/>
      <c r="Z13" s="671"/>
      <c r="AA13" s="663">
        <v>19277</v>
      </c>
      <c r="AB13" s="664"/>
      <c r="AC13" s="664"/>
      <c r="AD13" s="664"/>
      <c r="AE13" s="664"/>
      <c r="AF13" s="664"/>
      <c r="AG13" s="665"/>
    </row>
    <row r="14" spans="1:36" s="443" customFormat="1" ht="13.5" customHeight="1">
      <c r="A14" s="444"/>
      <c r="B14" s="445"/>
      <c r="C14" s="445"/>
      <c r="D14" s="445"/>
      <c r="E14" s="445"/>
      <c r="F14" s="445"/>
      <c r="G14" s="458"/>
      <c r="H14" s="450"/>
      <c r="I14" s="451"/>
      <c r="J14" s="451"/>
      <c r="K14" s="451"/>
      <c r="L14" s="452"/>
      <c r="M14" s="452"/>
      <c r="N14" s="453" t="s">
        <v>216</v>
      </c>
      <c r="O14" s="655">
        <v>25.08</v>
      </c>
      <c r="P14" s="624"/>
      <c r="Q14" s="624"/>
      <c r="R14" s="624"/>
      <c r="S14" s="624"/>
      <c r="T14" s="624"/>
      <c r="U14" s="454"/>
      <c r="V14" s="455"/>
      <c r="W14" s="455"/>
      <c r="X14" s="456"/>
      <c r="Y14" s="456"/>
      <c r="Z14" s="457" t="s">
        <v>222</v>
      </c>
      <c r="AA14" s="625">
        <v>84.109254330468175</v>
      </c>
      <c r="AB14" s="626"/>
      <c r="AC14" s="626"/>
      <c r="AD14" s="626"/>
      <c r="AE14" s="626"/>
      <c r="AF14" s="626"/>
      <c r="AG14" s="627"/>
    </row>
    <row r="15" spans="1:36" s="459" customFormat="1" ht="18" customHeight="1">
      <c r="A15" s="657" t="s">
        <v>106</v>
      </c>
      <c r="B15" s="658"/>
      <c r="C15" s="658"/>
      <c r="D15" s="658"/>
      <c r="E15" s="658"/>
      <c r="F15" s="658"/>
      <c r="G15" s="659"/>
      <c r="H15" s="660">
        <v>2520244</v>
      </c>
      <c r="I15" s="661"/>
      <c r="J15" s="661"/>
      <c r="K15" s="661"/>
      <c r="L15" s="662"/>
      <c r="M15" s="662"/>
      <c r="N15" s="662"/>
      <c r="O15" s="662">
        <v>1217253</v>
      </c>
      <c r="P15" s="662"/>
      <c r="Q15" s="662"/>
      <c r="R15" s="662"/>
      <c r="S15" s="662"/>
      <c r="T15" s="662"/>
      <c r="U15" s="661">
        <v>1185317</v>
      </c>
      <c r="V15" s="661"/>
      <c r="W15" s="661"/>
      <c r="X15" s="662"/>
      <c r="Y15" s="662"/>
      <c r="Z15" s="662"/>
      <c r="AA15" s="663">
        <v>31936</v>
      </c>
      <c r="AB15" s="664"/>
      <c r="AC15" s="664"/>
      <c r="AD15" s="664"/>
      <c r="AE15" s="664"/>
      <c r="AF15" s="664"/>
      <c r="AG15" s="665"/>
    </row>
    <row r="16" spans="1:36" s="443" customFormat="1" ht="13.5" customHeight="1">
      <c r="A16" s="444"/>
      <c r="B16" s="445"/>
      <c r="C16" s="445"/>
      <c r="D16" s="445"/>
      <c r="E16" s="445"/>
      <c r="F16" s="445"/>
      <c r="G16" s="458"/>
      <c r="H16" s="450"/>
      <c r="I16" s="451"/>
      <c r="J16" s="451"/>
      <c r="K16" s="451"/>
      <c r="L16" s="452"/>
      <c r="M16" s="452"/>
      <c r="N16" s="453" t="s">
        <v>216</v>
      </c>
      <c r="O16" s="655">
        <v>48.3</v>
      </c>
      <c r="P16" s="624"/>
      <c r="Q16" s="624"/>
      <c r="R16" s="624"/>
      <c r="S16" s="624"/>
      <c r="T16" s="624"/>
      <c r="U16" s="454"/>
      <c r="V16" s="455"/>
      <c r="W16" s="455"/>
      <c r="X16" s="456"/>
      <c r="Y16" s="456"/>
      <c r="Z16" s="457" t="s">
        <v>222</v>
      </c>
      <c r="AA16" s="625">
        <v>2.6943003432836954</v>
      </c>
      <c r="AB16" s="626"/>
      <c r="AC16" s="626"/>
      <c r="AD16" s="626"/>
      <c r="AE16" s="626"/>
      <c r="AF16" s="626"/>
      <c r="AG16" s="627"/>
    </row>
    <row r="17" spans="1:33" s="443" customFormat="1"/>
    <row r="18" spans="1:33" s="443" customFormat="1">
      <c r="A18" s="459"/>
      <c r="B18" s="443" t="s">
        <v>234</v>
      </c>
      <c r="AG18" s="460" t="s">
        <v>226</v>
      </c>
    </row>
    <row r="19" spans="1:33" s="443" customFormat="1" ht="18" customHeight="1">
      <c r="A19" s="672" t="s">
        <v>227</v>
      </c>
      <c r="B19" s="673"/>
      <c r="C19" s="673"/>
      <c r="D19" s="673"/>
      <c r="E19" s="673"/>
      <c r="F19" s="673"/>
      <c r="G19" s="674"/>
      <c r="H19" s="678" t="s">
        <v>228</v>
      </c>
      <c r="I19" s="679"/>
      <c r="J19" s="679"/>
      <c r="K19" s="679"/>
      <c r="L19" s="679"/>
      <c r="M19" s="679"/>
      <c r="N19" s="679"/>
      <c r="O19" s="683" t="s">
        <v>229</v>
      </c>
      <c r="P19" s="684"/>
      <c r="Q19" s="684"/>
      <c r="R19" s="684"/>
      <c r="S19" s="684"/>
      <c r="T19" s="685"/>
      <c r="U19" s="642" t="s">
        <v>230</v>
      </c>
      <c r="V19" s="642"/>
      <c r="W19" s="642"/>
      <c r="X19" s="642"/>
      <c r="Y19" s="642"/>
      <c r="Z19" s="642"/>
      <c r="AA19" s="678" t="s">
        <v>231</v>
      </c>
      <c r="AB19" s="679"/>
      <c r="AC19" s="679"/>
      <c r="AD19" s="679"/>
      <c r="AE19" s="679"/>
      <c r="AF19" s="679"/>
      <c r="AG19" s="691"/>
    </row>
    <row r="20" spans="1:33" s="443" customFormat="1" ht="18" customHeight="1">
      <c r="A20" s="675"/>
      <c r="B20" s="676"/>
      <c r="C20" s="676"/>
      <c r="D20" s="676"/>
      <c r="E20" s="676"/>
      <c r="F20" s="676"/>
      <c r="G20" s="677"/>
      <c r="H20" s="680"/>
      <c r="I20" s="681"/>
      <c r="J20" s="681"/>
      <c r="K20" s="681"/>
      <c r="L20" s="681"/>
      <c r="M20" s="681"/>
      <c r="N20" s="681"/>
      <c r="O20" s="686"/>
      <c r="P20" s="687"/>
      <c r="Q20" s="687"/>
      <c r="R20" s="687"/>
      <c r="S20" s="687"/>
      <c r="T20" s="688"/>
      <c r="U20" s="689"/>
      <c r="V20" s="689"/>
      <c r="W20" s="689"/>
      <c r="X20" s="689"/>
      <c r="Y20" s="689"/>
      <c r="Z20" s="689"/>
      <c r="AA20" s="680"/>
      <c r="AB20" s="681"/>
      <c r="AC20" s="681"/>
      <c r="AD20" s="681"/>
      <c r="AE20" s="681"/>
      <c r="AF20" s="681"/>
      <c r="AG20" s="692"/>
    </row>
    <row r="21" spans="1:33" s="443" customFormat="1" ht="18" customHeight="1">
      <c r="A21" s="675"/>
      <c r="B21" s="676"/>
      <c r="C21" s="676"/>
      <c r="D21" s="676"/>
      <c r="E21" s="676"/>
      <c r="F21" s="676"/>
      <c r="G21" s="677"/>
      <c r="H21" s="682"/>
      <c r="I21" s="682"/>
      <c r="J21" s="682"/>
      <c r="K21" s="682"/>
      <c r="L21" s="682"/>
      <c r="M21" s="682"/>
      <c r="N21" s="682"/>
      <c r="O21" s="686"/>
      <c r="P21" s="687"/>
      <c r="Q21" s="687"/>
      <c r="R21" s="687"/>
      <c r="S21" s="687"/>
      <c r="T21" s="688"/>
      <c r="U21" s="690"/>
      <c r="V21" s="690"/>
      <c r="W21" s="690"/>
      <c r="X21" s="690"/>
      <c r="Y21" s="690"/>
      <c r="Z21" s="690"/>
      <c r="AA21" s="682"/>
      <c r="AB21" s="682"/>
      <c r="AC21" s="682"/>
      <c r="AD21" s="682"/>
      <c r="AE21" s="682"/>
      <c r="AF21" s="682"/>
      <c r="AG21" s="693"/>
    </row>
    <row r="22" spans="1:33" s="443" customFormat="1" ht="18" customHeight="1">
      <c r="A22" s="666" t="s">
        <v>235</v>
      </c>
      <c r="B22" s="667"/>
      <c r="C22" s="667"/>
      <c r="D22" s="667"/>
      <c r="E22" s="667"/>
      <c r="F22" s="667"/>
      <c r="G22" s="668"/>
      <c r="H22" s="669">
        <v>605848</v>
      </c>
      <c r="I22" s="670"/>
      <c r="J22" s="670"/>
      <c r="K22" s="670"/>
      <c r="L22" s="671"/>
      <c r="M22" s="671"/>
      <c r="N22" s="671"/>
      <c r="O22" s="671">
        <v>257027</v>
      </c>
      <c r="P22" s="671"/>
      <c r="Q22" s="671"/>
      <c r="R22" s="671"/>
      <c r="S22" s="671"/>
      <c r="T22" s="671"/>
      <c r="U22" s="671">
        <v>247334</v>
      </c>
      <c r="V22" s="671"/>
      <c r="W22" s="671"/>
      <c r="X22" s="671"/>
      <c r="Y22" s="671"/>
      <c r="Z22" s="671"/>
      <c r="AA22" s="663">
        <v>9693</v>
      </c>
      <c r="AB22" s="664"/>
      <c r="AC22" s="664"/>
      <c r="AD22" s="664"/>
      <c r="AE22" s="664"/>
      <c r="AF22" s="664"/>
      <c r="AG22" s="665"/>
    </row>
    <row r="23" spans="1:33" s="443" customFormat="1" ht="13.5" customHeight="1">
      <c r="A23" s="444"/>
      <c r="B23" s="445"/>
      <c r="C23" s="445"/>
      <c r="D23" s="445"/>
      <c r="E23" s="445"/>
      <c r="F23" s="445"/>
      <c r="G23" s="458"/>
      <c r="H23" s="450"/>
      <c r="I23" s="451"/>
      <c r="J23" s="451"/>
      <c r="K23" s="451"/>
      <c r="L23" s="452"/>
      <c r="M23" s="452"/>
      <c r="N23" s="453" t="s">
        <v>216</v>
      </c>
      <c r="O23" s="655">
        <v>42.42</v>
      </c>
      <c r="P23" s="624"/>
      <c r="Q23" s="624"/>
      <c r="R23" s="624"/>
      <c r="S23" s="624"/>
      <c r="T23" s="624"/>
      <c r="U23" s="450"/>
      <c r="V23" s="451"/>
      <c r="W23" s="451"/>
      <c r="X23" s="456"/>
      <c r="Y23" s="456"/>
      <c r="Z23" s="457" t="s">
        <v>222</v>
      </c>
      <c r="AA23" s="625">
        <v>3.9189921320966792</v>
      </c>
      <c r="AB23" s="626"/>
      <c r="AC23" s="626"/>
      <c r="AD23" s="626"/>
      <c r="AE23" s="626"/>
      <c r="AF23" s="626"/>
      <c r="AG23" s="627"/>
    </row>
    <row r="24" spans="1:33" s="443" customFormat="1" ht="18" customHeight="1">
      <c r="A24" s="666" t="s">
        <v>236</v>
      </c>
      <c r="B24" s="667"/>
      <c r="C24" s="667"/>
      <c r="D24" s="667"/>
      <c r="E24" s="667"/>
      <c r="F24" s="667"/>
      <c r="G24" s="668"/>
      <c r="H24" s="669">
        <v>468778</v>
      </c>
      <c r="I24" s="670"/>
      <c r="J24" s="670"/>
      <c r="K24" s="670"/>
      <c r="L24" s="671"/>
      <c r="M24" s="671"/>
      <c r="N24" s="671"/>
      <c r="O24" s="671">
        <v>143177</v>
      </c>
      <c r="P24" s="671"/>
      <c r="Q24" s="671"/>
      <c r="R24" s="671"/>
      <c r="S24" s="671"/>
      <c r="T24" s="671"/>
      <c r="U24" s="671">
        <v>136466</v>
      </c>
      <c r="V24" s="671"/>
      <c r="W24" s="671"/>
      <c r="X24" s="671"/>
      <c r="Y24" s="671"/>
      <c r="Z24" s="671"/>
      <c r="AA24" s="663">
        <v>6711</v>
      </c>
      <c r="AB24" s="664"/>
      <c r="AC24" s="664"/>
      <c r="AD24" s="664"/>
      <c r="AE24" s="664"/>
      <c r="AF24" s="664"/>
      <c r="AG24" s="665"/>
    </row>
    <row r="25" spans="1:33" s="443" customFormat="1" ht="13.5" customHeight="1">
      <c r="A25" s="444"/>
      <c r="B25" s="445"/>
      <c r="C25" s="445"/>
      <c r="D25" s="445"/>
      <c r="E25" s="445"/>
      <c r="F25" s="445"/>
      <c r="G25" s="458"/>
      <c r="H25" s="450"/>
      <c r="I25" s="451"/>
      <c r="J25" s="451"/>
      <c r="K25" s="451"/>
      <c r="L25" s="452"/>
      <c r="M25" s="452"/>
      <c r="N25" s="453" t="s">
        <v>216</v>
      </c>
      <c r="O25" s="655">
        <v>30.54</v>
      </c>
      <c r="P25" s="624"/>
      <c r="Q25" s="624"/>
      <c r="R25" s="624"/>
      <c r="S25" s="624"/>
      <c r="T25" s="624"/>
      <c r="U25" s="450"/>
      <c r="V25" s="451"/>
      <c r="W25" s="451"/>
      <c r="X25" s="456"/>
      <c r="Y25" s="456"/>
      <c r="Z25" s="457" t="s">
        <v>222</v>
      </c>
      <c r="AA25" s="625">
        <v>4.9177084401975577</v>
      </c>
      <c r="AB25" s="626"/>
      <c r="AC25" s="626"/>
      <c r="AD25" s="626"/>
      <c r="AE25" s="626"/>
      <c r="AF25" s="626"/>
      <c r="AG25" s="627"/>
    </row>
    <row r="26" spans="1:33" s="443" customFormat="1" ht="18" customHeight="1">
      <c r="A26" s="666" t="s">
        <v>237</v>
      </c>
      <c r="B26" s="667"/>
      <c r="C26" s="667"/>
      <c r="D26" s="667"/>
      <c r="E26" s="667"/>
      <c r="F26" s="667"/>
      <c r="G26" s="668"/>
      <c r="H26" s="669">
        <v>151504</v>
      </c>
      <c r="I26" s="670"/>
      <c r="J26" s="670"/>
      <c r="K26" s="670"/>
      <c r="L26" s="671"/>
      <c r="M26" s="671"/>
      <c r="N26" s="671"/>
      <c r="O26" s="671">
        <v>98916</v>
      </c>
      <c r="P26" s="671"/>
      <c r="Q26" s="671"/>
      <c r="R26" s="671"/>
      <c r="S26" s="671"/>
      <c r="T26" s="671"/>
      <c r="U26" s="671">
        <v>98842</v>
      </c>
      <c r="V26" s="671"/>
      <c r="W26" s="671"/>
      <c r="X26" s="671"/>
      <c r="Y26" s="671"/>
      <c r="Z26" s="671"/>
      <c r="AA26" s="663">
        <v>74</v>
      </c>
      <c r="AB26" s="664"/>
      <c r="AC26" s="664"/>
      <c r="AD26" s="664"/>
      <c r="AE26" s="664"/>
      <c r="AF26" s="664"/>
      <c r="AG26" s="665"/>
    </row>
    <row r="27" spans="1:33" s="443" customFormat="1" ht="13.5" customHeight="1">
      <c r="A27" s="444"/>
      <c r="B27" s="445"/>
      <c r="C27" s="445"/>
      <c r="D27" s="445"/>
      <c r="E27" s="445"/>
      <c r="F27" s="445"/>
      <c r="G27" s="458"/>
      <c r="H27" s="450"/>
      <c r="I27" s="451"/>
      <c r="J27" s="451"/>
      <c r="K27" s="451"/>
      <c r="L27" s="452"/>
      <c r="M27" s="452"/>
      <c r="N27" s="453" t="s">
        <v>216</v>
      </c>
      <c r="O27" s="655">
        <v>65.290000000000006</v>
      </c>
      <c r="P27" s="624"/>
      <c r="Q27" s="624"/>
      <c r="R27" s="624"/>
      <c r="S27" s="624"/>
      <c r="T27" s="624"/>
      <c r="U27" s="450"/>
      <c r="V27" s="451"/>
      <c r="W27" s="451"/>
      <c r="X27" s="456"/>
      <c r="Y27" s="456"/>
      <c r="Z27" s="457" t="s">
        <v>222</v>
      </c>
      <c r="AA27" s="625">
        <v>7.4866959389733118E-2</v>
      </c>
      <c r="AB27" s="626"/>
      <c r="AC27" s="626"/>
      <c r="AD27" s="626"/>
      <c r="AE27" s="626"/>
      <c r="AF27" s="626"/>
      <c r="AG27" s="627"/>
    </row>
    <row r="28" spans="1:33" s="443" customFormat="1" ht="18" customHeight="1">
      <c r="A28" s="666" t="s">
        <v>238</v>
      </c>
      <c r="B28" s="667"/>
      <c r="C28" s="667"/>
      <c r="D28" s="667"/>
      <c r="E28" s="667"/>
      <c r="F28" s="667"/>
      <c r="G28" s="668"/>
      <c r="H28" s="669">
        <v>311971</v>
      </c>
      <c r="I28" s="670"/>
      <c r="J28" s="670"/>
      <c r="K28" s="670"/>
      <c r="L28" s="671"/>
      <c r="M28" s="671"/>
      <c r="N28" s="671"/>
      <c r="O28" s="671">
        <v>132536</v>
      </c>
      <c r="P28" s="671"/>
      <c r="Q28" s="671"/>
      <c r="R28" s="671"/>
      <c r="S28" s="671"/>
      <c r="T28" s="671"/>
      <c r="U28" s="671">
        <v>146748</v>
      </c>
      <c r="V28" s="671"/>
      <c r="W28" s="671"/>
      <c r="X28" s="671"/>
      <c r="Y28" s="671"/>
      <c r="Z28" s="671"/>
      <c r="AA28" s="663">
        <v>-14212</v>
      </c>
      <c r="AB28" s="664"/>
      <c r="AC28" s="664"/>
      <c r="AD28" s="664"/>
      <c r="AE28" s="664"/>
      <c r="AF28" s="664"/>
      <c r="AG28" s="665"/>
    </row>
    <row r="29" spans="1:33" s="443" customFormat="1" ht="13.5" customHeight="1">
      <c r="A29" s="444"/>
      <c r="B29" s="445"/>
      <c r="C29" s="445"/>
      <c r="D29" s="445"/>
      <c r="E29" s="445"/>
      <c r="F29" s="445"/>
      <c r="G29" s="458"/>
      <c r="H29" s="450"/>
      <c r="I29" s="451"/>
      <c r="J29" s="451"/>
      <c r="K29" s="451"/>
      <c r="L29" s="452"/>
      <c r="M29" s="452"/>
      <c r="N29" s="453" t="s">
        <v>216</v>
      </c>
      <c r="O29" s="655">
        <v>42.48</v>
      </c>
      <c r="P29" s="624"/>
      <c r="Q29" s="624"/>
      <c r="R29" s="624"/>
      <c r="S29" s="624"/>
      <c r="T29" s="624"/>
      <c r="U29" s="450"/>
      <c r="V29" s="451"/>
      <c r="W29" s="451"/>
      <c r="X29" s="456"/>
      <c r="Y29" s="456"/>
      <c r="Z29" s="457" t="s">
        <v>222</v>
      </c>
      <c r="AA29" s="625">
        <v>-9.6846294327691016</v>
      </c>
      <c r="AB29" s="626"/>
      <c r="AC29" s="626"/>
      <c r="AD29" s="626"/>
      <c r="AE29" s="626"/>
      <c r="AF29" s="626"/>
      <c r="AG29" s="627"/>
    </row>
    <row r="30" spans="1:33" s="443" customFormat="1" ht="18" customHeight="1">
      <c r="A30" s="666" t="s">
        <v>239</v>
      </c>
      <c r="B30" s="667"/>
      <c r="C30" s="667"/>
      <c r="D30" s="667"/>
      <c r="E30" s="667"/>
      <c r="F30" s="667"/>
      <c r="G30" s="668"/>
      <c r="H30" s="669">
        <v>762834</v>
      </c>
      <c r="I30" s="670"/>
      <c r="J30" s="670"/>
      <c r="K30" s="670"/>
      <c r="L30" s="671"/>
      <c r="M30" s="671"/>
      <c r="N30" s="671"/>
      <c r="O30" s="671">
        <v>0</v>
      </c>
      <c r="P30" s="671"/>
      <c r="Q30" s="671"/>
      <c r="R30" s="671"/>
      <c r="S30" s="671"/>
      <c r="T30" s="671"/>
      <c r="U30" s="663">
        <v>0</v>
      </c>
      <c r="V30" s="664"/>
      <c r="W30" s="664"/>
      <c r="X30" s="664"/>
      <c r="Y30" s="664"/>
      <c r="Z30" s="695"/>
      <c r="AA30" s="663">
        <v>0</v>
      </c>
      <c r="AB30" s="664"/>
      <c r="AC30" s="664"/>
      <c r="AD30" s="664"/>
      <c r="AE30" s="664"/>
      <c r="AF30" s="664"/>
      <c r="AG30" s="665"/>
    </row>
    <row r="31" spans="1:33" s="443" customFormat="1" ht="13.5" customHeight="1">
      <c r="A31" s="444"/>
      <c r="B31" s="445"/>
      <c r="C31" s="445"/>
      <c r="D31" s="445"/>
      <c r="E31" s="445"/>
      <c r="F31" s="445"/>
      <c r="G31" s="458"/>
      <c r="H31" s="450"/>
      <c r="I31" s="451"/>
      <c r="J31" s="451"/>
      <c r="K31" s="451"/>
      <c r="L31" s="452"/>
      <c r="M31" s="452"/>
      <c r="N31" s="453" t="s">
        <v>216</v>
      </c>
      <c r="O31" s="655">
        <v>0</v>
      </c>
      <c r="P31" s="624"/>
      <c r="Q31" s="624"/>
      <c r="R31" s="624"/>
      <c r="S31" s="624"/>
      <c r="T31" s="624"/>
      <c r="U31" s="450"/>
      <c r="V31" s="451"/>
      <c r="W31" s="451"/>
      <c r="X31" s="456"/>
      <c r="Y31" s="456"/>
      <c r="Z31" s="457" t="s">
        <v>222</v>
      </c>
      <c r="AA31" s="625">
        <v>0</v>
      </c>
      <c r="AB31" s="626"/>
      <c r="AC31" s="626"/>
      <c r="AD31" s="626"/>
      <c r="AE31" s="626"/>
      <c r="AF31" s="626"/>
      <c r="AG31" s="627"/>
    </row>
    <row r="32" spans="1:33" s="443" customFormat="1" ht="18" customHeight="1">
      <c r="A32" s="666" t="s">
        <v>240</v>
      </c>
      <c r="B32" s="667"/>
      <c r="C32" s="667"/>
      <c r="D32" s="667"/>
      <c r="E32" s="667"/>
      <c r="F32" s="667"/>
      <c r="G32" s="668"/>
      <c r="H32" s="669">
        <v>83610</v>
      </c>
      <c r="I32" s="670"/>
      <c r="J32" s="670"/>
      <c r="K32" s="670"/>
      <c r="L32" s="671"/>
      <c r="M32" s="671"/>
      <c r="N32" s="671"/>
      <c r="O32" s="671">
        <v>28593</v>
      </c>
      <c r="P32" s="671"/>
      <c r="Q32" s="671"/>
      <c r="R32" s="671"/>
      <c r="S32" s="671"/>
      <c r="T32" s="671"/>
      <c r="U32" s="671">
        <v>30556</v>
      </c>
      <c r="V32" s="671"/>
      <c r="W32" s="671"/>
      <c r="X32" s="671"/>
      <c r="Y32" s="671"/>
      <c r="Z32" s="671"/>
      <c r="AA32" s="663">
        <v>-1963</v>
      </c>
      <c r="AB32" s="664"/>
      <c r="AC32" s="664"/>
      <c r="AD32" s="664"/>
      <c r="AE32" s="664"/>
      <c r="AF32" s="664"/>
      <c r="AG32" s="665"/>
    </row>
    <row r="33" spans="1:33" s="443" customFormat="1" ht="13.5" customHeight="1">
      <c r="A33" s="444"/>
      <c r="B33" s="445"/>
      <c r="C33" s="445"/>
      <c r="D33" s="445"/>
      <c r="E33" s="445"/>
      <c r="F33" s="445"/>
      <c r="G33" s="458"/>
      <c r="H33" s="450"/>
      <c r="I33" s="451"/>
      <c r="J33" s="451"/>
      <c r="K33" s="451"/>
      <c r="L33" s="452"/>
      <c r="M33" s="452"/>
      <c r="N33" s="453" t="s">
        <v>216</v>
      </c>
      <c r="O33" s="655">
        <v>34.200000000000003</v>
      </c>
      <c r="P33" s="624"/>
      <c r="Q33" s="624"/>
      <c r="R33" s="624"/>
      <c r="S33" s="624"/>
      <c r="T33" s="624"/>
      <c r="U33" s="450"/>
      <c r="V33" s="451"/>
      <c r="W33" s="451"/>
      <c r="X33" s="456"/>
      <c r="Y33" s="456"/>
      <c r="Z33" s="457" t="s">
        <v>222</v>
      </c>
      <c r="AA33" s="625">
        <v>-6.424270192433565</v>
      </c>
      <c r="AB33" s="626"/>
      <c r="AC33" s="626"/>
      <c r="AD33" s="626"/>
      <c r="AE33" s="626"/>
      <c r="AF33" s="626"/>
      <c r="AG33" s="627"/>
    </row>
    <row r="34" spans="1:33" s="443" customFormat="1" ht="18" customHeight="1">
      <c r="A34" s="666" t="s">
        <v>241</v>
      </c>
      <c r="B34" s="667"/>
      <c r="C34" s="667"/>
      <c r="D34" s="667"/>
      <c r="E34" s="667"/>
      <c r="F34" s="667"/>
      <c r="G34" s="668"/>
      <c r="H34" s="669">
        <v>3119</v>
      </c>
      <c r="I34" s="670"/>
      <c r="J34" s="670"/>
      <c r="K34" s="670"/>
      <c r="L34" s="671"/>
      <c r="M34" s="671"/>
      <c r="N34" s="671"/>
      <c r="O34" s="671">
        <v>2921</v>
      </c>
      <c r="P34" s="671"/>
      <c r="Q34" s="671"/>
      <c r="R34" s="671"/>
      <c r="S34" s="671"/>
      <c r="T34" s="671"/>
      <c r="U34" s="671">
        <v>1528</v>
      </c>
      <c r="V34" s="671"/>
      <c r="W34" s="671"/>
      <c r="X34" s="671"/>
      <c r="Y34" s="671"/>
      <c r="Z34" s="671"/>
      <c r="AA34" s="663">
        <v>1393</v>
      </c>
      <c r="AB34" s="664"/>
      <c r="AC34" s="664"/>
      <c r="AD34" s="664"/>
      <c r="AE34" s="664"/>
      <c r="AF34" s="664"/>
      <c r="AG34" s="665"/>
    </row>
    <row r="35" spans="1:33" s="443" customFormat="1" ht="13.5" customHeight="1">
      <c r="A35" s="444"/>
      <c r="B35" s="445"/>
      <c r="C35" s="445"/>
      <c r="D35" s="445"/>
      <c r="E35" s="445"/>
      <c r="F35" s="445"/>
      <c r="G35" s="458"/>
      <c r="H35" s="450"/>
      <c r="I35" s="451"/>
      <c r="J35" s="451"/>
      <c r="K35" s="451"/>
      <c r="L35" s="452"/>
      <c r="M35" s="452"/>
      <c r="N35" s="453" t="s">
        <v>216</v>
      </c>
      <c r="O35" s="655">
        <v>93.65</v>
      </c>
      <c r="P35" s="624"/>
      <c r="Q35" s="624"/>
      <c r="R35" s="624"/>
      <c r="S35" s="624"/>
      <c r="T35" s="624"/>
      <c r="U35" s="450"/>
      <c r="V35" s="451"/>
      <c r="W35" s="451"/>
      <c r="X35" s="456"/>
      <c r="Y35" s="456"/>
      <c r="Z35" s="457" t="s">
        <v>222</v>
      </c>
      <c r="AA35" s="625">
        <v>91.16492146596859</v>
      </c>
      <c r="AB35" s="626"/>
      <c r="AC35" s="626"/>
      <c r="AD35" s="626"/>
      <c r="AE35" s="626"/>
      <c r="AF35" s="626"/>
      <c r="AG35" s="627"/>
    </row>
    <row r="36" spans="1:33" s="443" customFormat="1" ht="18" customHeight="1">
      <c r="A36" s="666" t="s">
        <v>242</v>
      </c>
      <c r="B36" s="667"/>
      <c r="C36" s="667"/>
      <c r="D36" s="667"/>
      <c r="E36" s="667"/>
      <c r="F36" s="667"/>
      <c r="G36" s="668"/>
      <c r="H36" s="669">
        <v>10001</v>
      </c>
      <c r="I36" s="670"/>
      <c r="J36" s="670"/>
      <c r="K36" s="670"/>
      <c r="L36" s="671"/>
      <c r="M36" s="671"/>
      <c r="N36" s="671"/>
      <c r="O36" s="671">
        <v>0</v>
      </c>
      <c r="P36" s="671"/>
      <c r="Q36" s="671"/>
      <c r="R36" s="671"/>
      <c r="S36" s="671"/>
      <c r="T36" s="671"/>
      <c r="U36" s="663">
        <v>0</v>
      </c>
      <c r="V36" s="664"/>
      <c r="W36" s="664"/>
      <c r="X36" s="664"/>
      <c r="Y36" s="664"/>
      <c r="Z36" s="695"/>
      <c r="AA36" s="663">
        <v>0</v>
      </c>
      <c r="AB36" s="664"/>
      <c r="AC36" s="664"/>
      <c r="AD36" s="664"/>
      <c r="AE36" s="664"/>
      <c r="AF36" s="664"/>
      <c r="AG36" s="665"/>
    </row>
    <row r="37" spans="1:33" s="443" customFormat="1" ht="13.5" customHeight="1">
      <c r="A37" s="444"/>
      <c r="B37" s="445"/>
      <c r="C37" s="445"/>
      <c r="D37" s="445"/>
      <c r="E37" s="445"/>
      <c r="F37" s="445"/>
      <c r="G37" s="458"/>
      <c r="H37" s="450"/>
      <c r="I37" s="451"/>
      <c r="J37" s="451"/>
      <c r="K37" s="451"/>
      <c r="L37" s="452"/>
      <c r="M37" s="452"/>
      <c r="N37" s="453" t="s">
        <v>216</v>
      </c>
      <c r="O37" s="655">
        <v>0</v>
      </c>
      <c r="P37" s="624"/>
      <c r="Q37" s="624"/>
      <c r="R37" s="624"/>
      <c r="S37" s="624"/>
      <c r="T37" s="624"/>
      <c r="U37" s="450"/>
      <c r="V37" s="451"/>
      <c r="W37" s="451"/>
      <c r="X37" s="456"/>
      <c r="Y37" s="455"/>
      <c r="Z37" s="457" t="s">
        <v>222</v>
      </c>
      <c r="AA37" s="625">
        <v>0</v>
      </c>
      <c r="AB37" s="626"/>
      <c r="AC37" s="626"/>
      <c r="AD37" s="626"/>
      <c r="AE37" s="626"/>
      <c r="AF37" s="626"/>
      <c r="AG37" s="627"/>
    </row>
    <row r="38" spans="1:33" s="459" customFormat="1" ht="18" customHeight="1">
      <c r="A38" s="657" t="s">
        <v>106</v>
      </c>
      <c r="B38" s="658"/>
      <c r="C38" s="658"/>
      <c r="D38" s="658"/>
      <c r="E38" s="658"/>
      <c r="F38" s="658"/>
      <c r="G38" s="659"/>
      <c r="H38" s="660">
        <v>2397665</v>
      </c>
      <c r="I38" s="661"/>
      <c r="J38" s="661"/>
      <c r="K38" s="661"/>
      <c r="L38" s="662"/>
      <c r="M38" s="662"/>
      <c r="N38" s="662"/>
      <c r="O38" s="662">
        <v>663170</v>
      </c>
      <c r="P38" s="662"/>
      <c r="Q38" s="662"/>
      <c r="R38" s="662"/>
      <c r="S38" s="662"/>
      <c r="T38" s="662"/>
      <c r="U38" s="661">
        <v>661474</v>
      </c>
      <c r="V38" s="661"/>
      <c r="W38" s="661"/>
      <c r="X38" s="662"/>
      <c r="Y38" s="662"/>
      <c r="Z38" s="662"/>
      <c r="AA38" s="663">
        <v>1696</v>
      </c>
      <c r="AB38" s="664"/>
      <c r="AC38" s="664"/>
      <c r="AD38" s="664"/>
      <c r="AE38" s="664"/>
      <c r="AF38" s="664"/>
      <c r="AG38" s="665"/>
    </row>
    <row r="39" spans="1:33" s="443" customFormat="1" ht="13.5" customHeight="1">
      <c r="A39" s="444"/>
      <c r="B39" s="445"/>
      <c r="C39" s="445"/>
      <c r="D39" s="445"/>
      <c r="E39" s="445"/>
      <c r="F39" s="445"/>
      <c r="G39" s="458"/>
      <c r="H39" s="450"/>
      <c r="I39" s="451"/>
      <c r="J39" s="451"/>
      <c r="K39" s="451"/>
      <c r="L39" s="452"/>
      <c r="M39" s="452"/>
      <c r="N39" s="453" t="s">
        <v>216</v>
      </c>
      <c r="O39" s="655">
        <v>27.66</v>
      </c>
      <c r="P39" s="624"/>
      <c r="Q39" s="624"/>
      <c r="R39" s="624"/>
      <c r="S39" s="624"/>
      <c r="T39" s="624"/>
      <c r="U39" s="454"/>
      <c r="V39" s="455"/>
      <c r="W39" s="455"/>
      <c r="X39" s="456"/>
      <c r="Y39" s="456"/>
      <c r="Z39" s="457" t="s">
        <v>222</v>
      </c>
      <c r="AA39" s="625">
        <v>0.25639707683144008</v>
      </c>
      <c r="AB39" s="626"/>
      <c r="AC39" s="626"/>
      <c r="AD39" s="626"/>
      <c r="AE39" s="626"/>
      <c r="AF39" s="626"/>
      <c r="AG39" s="627"/>
    </row>
    <row r="40" spans="1:33" s="443" customFormat="1">
      <c r="AG40" s="442"/>
    </row>
    <row r="41" spans="1:33" s="443" customFormat="1">
      <c r="AG41" s="442"/>
    </row>
    <row r="42" spans="1:33" s="443" customFormat="1">
      <c r="AG42" s="442"/>
    </row>
    <row r="43" spans="1:33" s="443" customFormat="1">
      <c r="AG43" s="442"/>
    </row>
    <row r="44" spans="1:33" s="443" customFormat="1">
      <c r="AG44" s="442"/>
    </row>
    <row r="45" spans="1:33" s="443" customFormat="1"/>
    <row r="46" spans="1:33" s="443" customFormat="1"/>
    <row r="47" spans="1:33" s="443" customFormat="1"/>
    <row r="48" spans="1:33" s="443" customFormat="1"/>
    <row r="49" spans="1:33" s="443" customFormat="1"/>
    <row r="50" spans="1:33" s="443" customFormat="1"/>
    <row r="51" spans="1:33" s="443" customFormat="1"/>
    <row r="52" spans="1:33" s="443" customFormat="1"/>
    <row r="53" spans="1:33" s="443" customFormat="1"/>
    <row r="54" spans="1:33" s="443" customFormat="1" ht="17.25">
      <c r="A54" s="438" t="s">
        <v>207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</row>
    <row r="55" spans="1:33" s="443" customFormat="1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</row>
    <row r="56" spans="1:33" s="443" customFormat="1" ht="14.25">
      <c r="A56" s="694" t="s">
        <v>223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</row>
    <row r="57" spans="1:33" s="443" customFormat="1"/>
    <row r="58" spans="1:33" s="443" customFormat="1">
      <c r="A58" s="459" t="s">
        <v>243</v>
      </c>
    </row>
    <row r="59" spans="1:33" s="443" customFormat="1">
      <c r="A59" s="459"/>
    </row>
    <row r="60" spans="1:33" s="443" customFormat="1">
      <c r="A60" s="459"/>
      <c r="B60" s="443" t="s">
        <v>225</v>
      </c>
      <c r="AG60" s="460" t="s">
        <v>226</v>
      </c>
    </row>
    <row r="61" spans="1:33" s="443" customFormat="1" ht="18" customHeight="1">
      <c r="A61" s="672" t="s">
        <v>227</v>
      </c>
      <c r="B61" s="673"/>
      <c r="C61" s="673"/>
      <c r="D61" s="673"/>
      <c r="E61" s="673"/>
      <c r="F61" s="673"/>
      <c r="G61" s="674"/>
      <c r="H61" s="678" t="s">
        <v>228</v>
      </c>
      <c r="I61" s="679"/>
      <c r="J61" s="679"/>
      <c r="K61" s="679"/>
      <c r="L61" s="679"/>
      <c r="M61" s="679"/>
      <c r="N61" s="679"/>
      <c r="O61" s="683" t="s">
        <v>229</v>
      </c>
      <c r="P61" s="684"/>
      <c r="Q61" s="684"/>
      <c r="R61" s="684"/>
      <c r="S61" s="684"/>
      <c r="T61" s="685"/>
      <c r="U61" s="642" t="s">
        <v>230</v>
      </c>
      <c r="V61" s="642"/>
      <c r="W61" s="642"/>
      <c r="X61" s="642"/>
      <c r="Y61" s="642"/>
      <c r="Z61" s="642"/>
      <c r="AA61" s="678" t="s">
        <v>231</v>
      </c>
      <c r="AB61" s="679"/>
      <c r="AC61" s="679"/>
      <c r="AD61" s="679"/>
      <c r="AE61" s="679"/>
      <c r="AF61" s="679"/>
      <c r="AG61" s="691"/>
    </row>
    <row r="62" spans="1:33" s="443" customFormat="1" ht="18" customHeight="1">
      <c r="A62" s="675"/>
      <c r="B62" s="676"/>
      <c r="C62" s="676"/>
      <c r="D62" s="676"/>
      <c r="E62" s="676"/>
      <c r="F62" s="676"/>
      <c r="G62" s="677"/>
      <c r="H62" s="680"/>
      <c r="I62" s="681"/>
      <c r="J62" s="681"/>
      <c r="K62" s="681"/>
      <c r="L62" s="681"/>
      <c r="M62" s="681"/>
      <c r="N62" s="681"/>
      <c r="O62" s="686"/>
      <c r="P62" s="687"/>
      <c r="Q62" s="687"/>
      <c r="R62" s="687"/>
      <c r="S62" s="687"/>
      <c r="T62" s="688"/>
      <c r="U62" s="689"/>
      <c r="V62" s="689"/>
      <c r="W62" s="689"/>
      <c r="X62" s="689"/>
      <c r="Y62" s="689"/>
      <c r="Z62" s="689"/>
      <c r="AA62" s="680"/>
      <c r="AB62" s="681"/>
      <c r="AC62" s="681"/>
      <c r="AD62" s="681"/>
      <c r="AE62" s="681"/>
      <c r="AF62" s="681"/>
      <c r="AG62" s="692"/>
    </row>
    <row r="63" spans="1:33" s="443" customFormat="1" ht="18" customHeight="1">
      <c r="A63" s="675"/>
      <c r="B63" s="676"/>
      <c r="C63" s="676"/>
      <c r="D63" s="676"/>
      <c r="E63" s="676"/>
      <c r="F63" s="676"/>
      <c r="G63" s="677"/>
      <c r="H63" s="682"/>
      <c r="I63" s="682"/>
      <c r="J63" s="682"/>
      <c r="K63" s="682"/>
      <c r="L63" s="682"/>
      <c r="M63" s="682"/>
      <c r="N63" s="682"/>
      <c r="O63" s="686"/>
      <c r="P63" s="687"/>
      <c r="Q63" s="687"/>
      <c r="R63" s="687"/>
      <c r="S63" s="687"/>
      <c r="T63" s="688"/>
      <c r="U63" s="690"/>
      <c r="V63" s="690"/>
      <c r="W63" s="690"/>
      <c r="X63" s="690"/>
      <c r="Y63" s="690"/>
      <c r="Z63" s="690"/>
      <c r="AA63" s="682"/>
      <c r="AB63" s="682"/>
      <c r="AC63" s="682"/>
      <c r="AD63" s="682"/>
      <c r="AE63" s="682"/>
      <c r="AF63" s="682"/>
      <c r="AG63" s="693"/>
    </row>
    <row r="64" spans="1:33" s="443" customFormat="1" ht="18" customHeight="1">
      <c r="A64" s="666" t="s">
        <v>244</v>
      </c>
      <c r="B64" s="667"/>
      <c r="C64" s="667"/>
      <c r="D64" s="667"/>
      <c r="E64" s="667"/>
      <c r="F64" s="667"/>
      <c r="G64" s="668"/>
      <c r="H64" s="669">
        <v>200000</v>
      </c>
      <c r="I64" s="670"/>
      <c r="J64" s="670"/>
      <c r="K64" s="670"/>
      <c r="L64" s="671"/>
      <c r="M64" s="671"/>
      <c r="N64" s="671"/>
      <c r="O64" s="671">
        <v>0</v>
      </c>
      <c r="P64" s="671"/>
      <c r="Q64" s="671"/>
      <c r="R64" s="671"/>
      <c r="S64" s="671"/>
      <c r="T64" s="671"/>
      <c r="U64" s="670">
        <v>0</v>
      </c>
      <c r="V64" s="670"/>
      <c r="W64" s="670"/>
      <c r="X64" s="671"/>
      <c r="Y64" s="671"/>
      <c r="Z64" s="671"/>
      <c r="AA64" s="663">
        <v>0</v>
      </c>
      <c r="AB64" s="664"/>
      <c r="AC64" s="664"/>
      <c r="AD64" s="664"/>
      <c r="AE64" s="664"/>
      <c r="AF64" s="664"/>
      <c r="AG64" s="665"/>
    </row>
    <row r="65" spans="1:33" s="443" customFormat="1" ht="13.5" customHeight="1">
      <c r="A65" s="444"/>
      <c r="B65" s="445"/>
      <c r="C65" s="445"/>
      <c r="D65" s="445"/>
      <c r="E65" s="445"/>
      <c r="F65" s="445"/>
      <c r="G65" s="458"/>
      <c r="H65" s="450"/>
      <c r="I65" s="451"/>
      <c r="J65" s="451"/>
      <c r="K65" s="451"/>
      <c r="L65" s="452"/>
      <c r="M65" s="452"/>
      <c r="N65" s="453" t="s">
        <v>216</v>
      </c>
      <c r="O65" s="655">
        <v>0</v>
      </c>
      <c r="P65" s="624"/>
      <c r="Q65" s="624"/>
      <c r="R65" s="624"/>
      <c r="S65" s="624"/>
      <c r="T65" s="624"/>
      <c r="U65" s="454"/>
      <c r="V65" s="455"/>
      <c r="W65" s="455"/>
      <c r="X65" s="456"/>
      <c r="Y65" s="456"/>
      <c r="Z65" s="457" t="s">
        <v>222</v>
      </c>
      <c r="AA65" s="625">
        <v>0</v>
      </c>
      <c r="AB65" s="626"/>
      <c r="AC65" s="626"/>
      <c r="AD65" s="626"/>
      <c r="AE65" s="626"/>
      <c r="AF65" s="626"/>
      <c r="AG65" s="627"/>
    </row>
    <row r="66" spans="1:33" s="443" customFormat="1" ht="18" customHeight="1">
      <c r="A66" s="666" t="s">
        <v>245</v>
      </c>
      <c r="B66" s="667"/>
      <c r="C66" s="667"/>
      <c r="D66" s="667"/>
      <c r="E66" s="667"/>
      <c r="F66" s="667"/>
      <c r="G66" s="668"/>
      <c r="H66" s="669">
        <v>1</v>
      </c>
      <c r="I66" s="670"/>
      <c r="J66" s="670"/>
      <c r="K66" s="670"/>
      <c r="L66" s="671"/>
      <c r="M66" s="671"/>
      <c r="N66" s="671"/>
      <c r="O66" s="671">
        <v>0</v>
      </c>
      <c r="P66" s="671"/>
      <c r="Q66" s="671"/>
      <c r="R66" s="671"/>
      <c r="S66" s="671"/>
      <c r="T66" s="671"/>
      <c r="U66" s="670">
        <v>0</v>
      </c>
      <c r="V66" s="670"/>
      <c r="W66" s="670"/>
      <c r="X66" s="671"/>
      <c r="Y66" s="671"/>
      <c r="Z66" s="671"/>
      <c r="AA66" s="663">
        <v>0</v>
      </c>
      <c r="AB66" s="664"/>
      <c r="AC66" s="664"/>
      <c r="AD66" s="664"/>
      <c r="AE66" s="664"/>
      <c r="AF66" s="664"/>
      <c r="AG66" s="665"/>
    </row>
    <row r="67" spans="1:33" s="443" customFormat="1" ht="13.5" customHeight="1">
      <c r="A67" s="444"/>
      <c r="B67" s="445"/>
      <c r="C67" s="445"/>
      <c r="D67" s="445"/>
      <c r="E67" s="445"/>
      <c r="F67" s="445"/>
      <c r="G67" s="458"/>
      <c r="H67" s="450"/>
      <c r="I67" s="451"/>
      <c r="J67" s="451"/>
      <c r="K67" s="451"/>
      <c r="L67" s="452"/>
      <c r="M67" s="452"/>
      <c r="N67" s="453" t="s">
        <v>216</v>
      </c>
      <c r="O67" s="655">
        <v>0</v>
      </c>
      <c r="P67" s="624"/>
      <c r="Q67" s="624"/>
      <c r="R67" s="624"/>
      <c r="S67" s="624"/>
      <c r="T67" s="624"/>
      <c r="U67" s="454"/>
      <c r="V67" s="455"/>
      <c r="W67" s="455"/>
      <c r="X67" s="456"/>
      <c r="Y67" s="456"/>
      <c r="Z67" s="457" t="s">
        <v>222</v>
      </c>
      <c r="AA67" s="625">
        <v>0</v>
      </c>
      <c r="AB67" s="626"/>
      <c r="AC67" s="626"/>
      <c r="AD67" s="626"/>
      <c r="AE67" s="626"/>
      <c r="AF67" s="626"/>
      <c r="AG67" s="627"/>
    </row>
    <row r="68" spans="1:33" s="443" customFormat="1" ht="18" customHeight="1">
      <c r="A68" s="666" t="s">
        <v>246</v>
      </c>
      <c r="B68" s="667"/>
      <c r="C68" s="667"/>
      <c r="D68" s="667"/>
      <c r="E68" s="667"/>
      <c r="F68" s="667"/>
      <c r="G68" s="668"/>
      <c r="H68" s="669">
        <v>10000</v>
      </c>
      <c r="I68" s="670"/>
      <c r="J68" s="670"/>
      <c r="K68" s="670"/>
      <c r="L68" s="671"/>
      <c r="M68" s="671"/>
      <c r="N68" s="671"/>
      <c r="O68" s="671">
        <v>0</v>
      </c>
      <c r="P68" s="671"/>
      <c r="Q68" s="671"/>
      <c r="R68" s="671"/>
      <c r="S68" s="671"/>
      <c r="T68" s="671"/>
      <c r="U68" s="670">
        <v>0</v>
      </c>
      <c r="V68" s="670"/>
      <c r="W68" s="670"/>
      <c r="X68" s="671"/>
      <c r="Y68" s="671"/>
      <c r="Z68" s="671"/>
      <c r="AA68" s="663">
        <v>0</v>
      </c>
      <c r="AB68" s="664"/>
      <c r="AC68" s="664"/>
      <c r="AD68" s="664"/>
      <c r="AE68" s="664"/>
      <c r="AF68" s="664"/>
      <c r="AG68" s="665"/>
    </row>
    <row r="69" spans="1:33" s="443" customFormat="1" ht="13.5" customHeight="1">
      <c r="A69" s="444"/>
      <c r="B69" s="445"/>
      <c r="C69" s="445"/>
      <c r="D69" s="445"/>
      <c r="E69" s="445"/>
      <c r="F69" s="445"/>
      <c r="G69" s="458"/>
      <c r="H69" s="450"/>
      <c r="I69" s="451"/>
      <c r="J69" s="451"/>
      <c r="K69" s="451"/>
      <c r="L69" s="452"/>
      <c r="M69" s="452"/>
      <c r="N69" s="453" t="s">
        <v>216</v>
      </c>
      <c r="O69" s="655">
        <v>0</v>
      </c>
      <c r="P69" s="624"/>
      <c r="Q69" s="624"/>
      <c r="R69" s="624"/>
      <c r="S69" s="624"/>
      <c r="T69" s="624"/>
      <c r="U69" s="454"/>
      <c r="V69" s="455"/>
      <c r="W69" s="455"/>
      <c r="X69" s="456"/>
      <c r="Y69" s="456"/>
      <c r="Z69" s="457" t="s">
        <v>222</v>
      </c>
      <c r="AA69" s="625">
        <v>0</v>
      </c>
      <c r="AB69" s="626"/>
      <c r="AC69" s="626"/>
      <c r="AD69" s="626"/>
      <c r="AE69" s="626"/>
      <c r="AF69" s="626"/>
      <c r="AG69" s="627"/>
    </row>
    <row r="70" spans="1:33" s="443" customFormat="1" ht="18" customHeight="1">
      <c r="A70" s="666" t="s">
        <v>119</v>
      </c>
      <c r="B70" s="667"/>
      <c r="C70" s="667"/>
      <c r="D70" s="667"/>
      <c r="E70" s="667"/>
      <c r="F70" s="667"/>
      <c r="G70" s="668"/>
      <c r="H70" s="669">
        <v>2</v>
      </c>
      <c r="I70" s="670"/>
      <c r="J70" s="670"/>
      <c r="K70" s="670"/>
      <c r="L70" s="671"/>
      <c r="M70" s="671"/>
      <c r="N70" s="671"/>
      <c r="O70" s="671">
        <v>0</v>
      </c>
      <c r="P70" s="671"/>
      <c r="Q70" s="671"/>
      <c r="R70" s="671"/>
      <c r="S70" s="671"/>
      <c r="T70" s="671"/>
      <c r="U70" s="670">
        <v>0</v>
      </c>
      <c r="V70" s="670"/>
      <c r="W70" s="670"/>
      <c r="X70" s="671"/>
      <c r="Y70" s="671"/>
      <c r="Z70" s="671"/>
      <c r="AA70" s="663">
        <v>0</v>
      </c>
      <c r="AB70" s="664"/>
      <c r="AC70" s="664"/>
      <c r="AD70" s="664"/>
      <c r="AE70" s="664"/>
      <c r="AF70" s="664"/>
      <c r="AG70" s="665"/>
    </row>
    <row r="71" spans="1:33" s="443" customFormat="1" ht="13.5" customHeight="1">
      <c r="A71" s="444"/>
      <c r="B71" s="445"/>
      <c r="C71" s="445"/>
      <c r="D71" s="445"/>
      <c r="E71" s="445"/>
      <c r="F71" s="445"/>
      <c r="G71" s="458"/>
      <c r="H71" s="450"/>
      <c r="I71" s="451"/>
      <c r="J71" s="451"/>
      <c r="K71" s="451"/>
      <c r="L71" s="452"/>
      <c r="M71" s="452"/>
      <c r="N71" s="453" t="s">
        <v>216</v>
      </c>
      <c r="O71" s="655">
        <v>0</v>
      </c>
      <c r="P71" s="624"/>
      <c r="Q71" s="624"/>
      <c r="R71" s="624"/>
      <c r="S71" s="624"/>
      <c r="T71" s="624"/>
      <c r="U71" s="454"/>
      <c r="V71" s="455"/>
      <c r="W71" s="455"/>
      <c r="X71" s="456"/>
      <c r="Y71" s="456"/>
      <c r="Z71" s="457" t="s">
        <v>222</v>
      </c>
      <c r="AA71" s="625">
        <v>0</v>
      </c>
      <c r="AB71" s="626"/>
      <c r="AC71" s="626"/>
      <c r="AD71" s="626"/>
      <c r="AE71" s="626"/>
      <c r="AF71" s="626"/>
      <c r="AG71" s="627"/>
    </row>
    <row r="72" spans="1:33" s="459" customFormat="1" ht="18" customHeight="1">
      <c r="A72" s="657" t="s">
        <v>106</v>
      </c>
      <c r="B72" s="658"/>
      <c r="C72" s="658"/>
      <c r="D72" s="658"/>
      <c r="E72" s="658"/>
      <c r="F72" s="658"/>
      <c r="G72" s="659"/>
      <c r="H72" s="660">
        <v>210003</v>
      </c>
      <c r="I72" s="661"/>
      <c r="J72" s="661"/>
      <c r="K72" s="661"/>
      <c r="L72" s="662"/>
      <c r="M72" s="662"/>
      <c r="N72" s="662"/>
      <c r="O72" s="662">
        <v>0</v>
      </c>
      <c r="P72" s="662"/>
      <c r="Q72" s="662"/>
      <c r="R72" s="662"/>
      <c r="S72" s="662"/>
      <c r="T72" s="662"/>
      <c r="U72" s="662">
        <v>0</v>
      </c>
      <c r="V72" s="662"/>
      <c r="W72" s="662"/>
      <c r="X72" s="662"/>
      <c r="Y72" s="662"/>
      <c r="Z72" s="662"/>
      <c r="AA72" s="663">
        <v>0</v>
      </c>
      <c r="AB72" s="664"/>
      <c r="AC72" s="664"/>
      <c r="AD72" s="664"/>
      <c r="AE72" s="664"/>
      <c r="AF72" s="664"/>
      <c r="AG72" s="665"/>
    </row>
    <row r="73" spans="1:33" s="443" customFormat="1" ht="13.5" customHeight="1">
      <c r="A73" s="444"/>
      <c r="B73" s="445"/>
      <c r="C73" s="445"/>
      <c r="D73" s="445"/>
      <c r="E73" s="445"/>
      <c r="F73" s="445"/>
      <c r="G73" s="458"/>
      <c r="H73" s="450"/>
      <c r="I73" s="451"/>
      <c r="J73" s="451"/>
      <c r="K73" s="451"/>
      <c r="L73" s="452"/>
      <c r="M73" s="452"/>
      <c r="N73" s="453" t="s">
        <v>216</v>
      </c>
      <c r="O73" s="655">
        <v>0</v>
      </c>
      <c r="P73" s="624"/>
      <c r="Q73" s="624"/>
      <c r="R73" s="624"/>
      <c r="S73" s="624"/>
      <c r="T73" s="624"/>
      <c r="U73" s="450"/>
      <c r="V73" s="451"/>
      <c r="W73" s="451"/>
      <c r="X73" s="456"/>
      <c r="Y73" s="456"/>
      <c r="Z73" s="457" t="s">
        <v>222</v>
      </c>
      <c r="AA73" s="625">
        <v>0</v>
      </c>
      <c r="AB73" s="626"/>
      <c r="AC73" s="626"/>
      <c r="AD73" s="626"/>
      <c r="AE73" s="626"/>
      <c r="AF73" s="626"/>
      <c r="AG73" s="627"/>
    </row>
    <row r="74" spans="1:33" s="443" customFormat="1"/>
    <row r="75" spans="1:33" s="443" customFormat="1">
      <c r="A75" s="459"/>
      <c r="B75" s="443" t="s">
        <v>234</v>
      </c>
      <c r="AG75" s="460" t="s">
        <v>226</v>
      </c>
    </row>
    <row r="76" spans="1:33" s="443" customFormat="1" ht="18" customHeight="1">
      <c r="A76" s="672" t="s">
        <v>227</v>
      </c>
      <c r="B76" s="673"/>
      <c r="C76" s="673"/>
      <c r="D76" s="673"/>
      <c r="E76" s="673"/>
      <c r="F76" s="673"/>
      <c r="G76" s="674"/>
      <c r="H76" s="678" t="s">
        <v>228</v>
      </c>
      <c r="I76" s="679"/>
      <c r="J76" s="679"/>
      <c r="K76" s="679"/>
      <c r="L76" s="679"/>
      <c r="M76" s="679"/>
      <c r="N76" s="679"/>
      <c r="O76" s="683" t="s">
        <v>229</v>
      </c>
      <c r="P76" s="684"/>
      <c r="Q76" s="684"/>
      <c r="R76" s="684"/>
      <c r="S76" s="684"/>
      <c r="T76" s="685"/>
      <c r="U76" s="642" t="s">
        <v>230</v>
      </c>
      <c r="V76" s="642"/>
      <c r="W76" s="642"/>
      <c r="X76" s="642"/>
      <c r="Y76" s="642"/>
      <c r="Z76" s="642"/>
      <c r="AA76" s="678" t="s">
        <v>231</v>
      </c>
      <c r="AB76" s="679"/>
      <c r="AC76" s="679"/>
      <c r="AD76" s="679"/>
      <c r="AE76" s="679"/>
      <c r="AF76" s="679"/>
      <c r="AG76" s="691"/>
    </row>
    <row r="77" spans="1:33" s="443" customFormat="1" ht="18" customHeight="1">
      <c r="A77" s="675"/>
      <c r="B77" s="676"/>
      <c r="C77" s="676"/>
      <c r="D77" s="676"/>
      <c r="E77" s="676"/>
      <c r="F77" s="676"/>
      <c r="G77" s="677"/>
      <c r="H77" s="680"/>
      <c r="I77" s="681"/>
      <c r="J77" s="681"/>
      <c r="K77" s="681"/>
      <c r="L77" s="681"/>
      <c r="M77" s="681"/>
      <c r="N77" s="681"/>
      <c r="O77" s="686"/>
      <c r="P77" s="687"/>
      <c r="Q77" s="687"/>
      <c r="R77" s="687"/>
      <c r="S77" s="687"/>
      <c r="T77" s="688"/>
      <c r="U77" s="689"/>
      <c r="V77" s="689"/>
      <c r="W77" s="689"/>
      <c r="X77" s="689"/>
      <c r="Y77" s="689"/>
      <c r="Z77" s="689"/>
      <c r="AA77" s="680"/>
      <c r="AB77" s="681"/>
      <c r="AC77" s="681"/>
      <c r="AD77" s="681"/>
      <c r="AE77" s="681"/>
      <c r="AF77" s="681"/>
      <c r="AG77" s="692"/>
    </row>
    <row r="78" spans="1:33" s="443" customFormat="1" ht="18" customHeight="1">
      <c r="A78" s="675"/>
      <c r="B78" s="676"/>
      <c r="C78" s="676"/>
      <c r="D78" s="676"/>
      <c r="E78" s="676"/>
      <c r="F78" s="676"/>
      <c r="G78" s="677"/>
      <c r="H78" s="682"/>
      <c r="I78" s="682"/>
      <c r="J78" s="682"/>
      <c r="K78" s="682"/>
      <c r="L78" s="682"/>
      <c r="M78" s="682"/>
      <c r="N78" s="682"/>
      <c r="O78" s="686"/>
      <c r="P78" s="687"/>
      <c r="Q78" s="687"/>
      <c r="R78" s="687"/>
      <c r="S78" s="687"/>
      <c r="T78" s="688"/>
      <c r="U78" s="690"/>
      <c r="V78" s="690"/>
      <c r="W78" s="690"/>
      <c r="X78" s="690"/>
      <c r="Y78" s="690"/>
      <c r="Z78" s="690"/>
      <c r="AA78" s="682"/>
      <c r="AB78" s="682"/>
      <c r="AC78" s="682"/>
      <c r="AD78" s="682"/>
      <c r="AE78" s="682"/>
      <c r="AF78" s="682"/>
      <c r="AG78" s="693"/>
    </row>
    <row r="79" spans="1:33" s="443" customFormat="1" ht="18" customHeight="1">
      <c r="A79" s="666" t="s">
        <v>247</v>
      </c>
      <c r="B79" s="667"/>
      <c r="C79" s="667"/>
      <c r="D79" s="667"/>
      <c r="E79" s="667"/>
      <c r="F79" s="667"/>
      <c r="G79" s="668"/>
      <c r="H79" s="669">
        <v>1357827</v>
      </c>
      <c r="I79" s="670"/>
      <c r="J79" s="670"/>
      <c r="K79" s="670"/>
      <c r="L79" s="671"/>
      <c r="M79" s="671"/>
      <c r="N79" s="671"/>
      <c r="O79" s="671">
        <v>666929</v>
      </c>
      <c r="P79" s="671"/>
      <c r="Q79" s="671"/>
      <c r="R79" s="671"/>
      <c r="S79" s="671"/>
      <c r="T79" s="671"/>
      <c r="U79" s="671">
        <v>728260</v>
      </c>
      <c r="V79" s="671"/>
      <c r="W79" s="671"/>
      <c r="X79" s="671"/>
      <c r="Y79" s="671"/>
      <c r="Z79" s="671"/>
      <c r="AA79" s="663">
        <v>-61331</v>
      </c>
      <c r="AB79" s="664"/>
      <c r="AC79" s="664"/>
      <c r="AD79" s="664"/>
      <c r="AE79" s="664"/>
      <c r="AF79" s="664"/>
      <c r="AG79" s="665"/>
    </row>
    <row r="80" spans="1:33" s="443" customFormat="1" ht="13.5" customHeight="1">
      <c r="A80" s="444"/>
      <c r="B80" s="445"/>
      <c r="C80" s="445"/>
      <c r="D80" s="445"/>
      <c r="E80" s="445"/>
      <c r="F80" s="445"/>
      <c r="G80" s="458"/>
      <c r="H80" s="450"/>
      <c r="I80" s="451"/>
      <c r="J80" s="451"/>
      <c r="K80" s="451"/>
      <c r="L80" s="452"/>
      <c r="M80" s="452"/>
      <c r="N80" s="453" t="s">
        <v>216</v>
      </c>
      <c r="O80" s="655">
        <v>49.12</v>
      </c>
      <c r="P80" s="624"/>
      <c r="Q80" s="624"/>
      <c r="R80" s="624"/>
      <c r="S80" s="624"/>
      <c r="T80" s="624"/>
      <c r="U80" s="450"/>
      <c r="V80" s="451"/>
      <c r="W80" s="451"/>
      <c r="X80" s="456"/>
      <c r="Y80" s="456"/>
      <c r="Z80" s="457" t="s">
        <v>222</v>
      </c>
      <c r="AA80" s="625">
        <v>-8.4215802048718871</v>
      </c>
      <c r="AB80" s="626"/>
      <c r="AC80" s="626"/>
      <c r="AD80" s="626"/>
      <c r="AE80" s="626"/>
      <c r="AF80" s="626"/>
      <c r="AG80" s="627"/>
    </row>
    <row r="81" spans="1:36" s="443" customFormat="1" ht="18" customHeight="1">
      <c r="A81" s="666" t="s">
        <v>248</v>
      </c>
      <c r="B81" s="667"/>
      <c r="C81" s="667"/>
      <c r="D81" s="667"/>
      <c r="E81" s="667"/>
      <c r="F81" s="667"/>
      <c r="G81" s="668"/>
      <c r="H81" s="669">
        <v>246565</v>
      </c>
      <c r="I81" s="670"/>
      <c r="J81" s="670"/>
      <c r="K81" s="670"/>
      <c r="L81" s="671"/>
      <c r="M81" s="671"/>
      <c r="N81" s="671"/>
      <c r="O81" s="671">
        <v>122606</v>
      </c>
      <c r="P81" s="671"/>
      <c r="Q81" s="671"/>
      <c r="R81" s="671"/>
      <c r="S81" s="671"/>
      <c r="T81" s="671"/>
      <c r="U81" s="671">
        <v>126127</v>
      </c>
      <c r="V81" s="671"/>
      <c r="W81" s="671"/>
      <c r="X81" s="671"/>
      <c r="Y81" s="671"/>
      <c r="Z81" s="671"/>
      <c r="AA81" s="663">
        <v>-3521</v>
      </c>
      <c r="AB81" s="664"/>
      <c r="AC81" s="664"/>
      <c r="AD81" s="664"/>
      <c r="AE81" s="664"/>
      <c r="AF81" s="664"/>
      <c r="AG81" s="665"/>
    </row>
    <row r="82" spans="1:36" s="443" customFormat="1" ht="13.5" customHeight="1">
      <c r="A82" s="444"/>
      <c r="B82" s="445"/>
      <c r="C82" s="445"/>
      <c r="D82" s="445"/>
      <c r="E82" s="445"/>
      <c r="F82" s="445"/>
      <c r="G82" s="458"/>
      <c r="H82" s="450"/>
      <c r="I82" s="451"/>
      <c r="J82" s="451"/>
      <c r="K82" s="451"/>
      <c r="L82" s="452"/>
      <c r="M82" s="452"/>
      <c r="N82" s="453" t="s">
        <v>216</v>
      </c>
      <c r="O82" s="655">
        <v>49.73</v>
      </c>
      <c r="P82" s="624"/>
      <c r="Q82" s="624"/>
      <c r="R82" s="624"/>
      <c r="S82" s="624"/>
      <c r="T82" s="624"/>
      <c r="U82" s="450"/>
      <c r="V82" s="451"/>
      <c r="W82" s="451"/>
      <c r="X82" s="456"/>
      <c r="Y82" s="456"/>
      <c r="Z82" s="457" t="s">
        <v>222</v>
      </c>
      <c r="AA82" s="625">
        <v>-2.791630657987584</v>
      </c>
      <c r="AB82" s="626"/>
      <c r="AC82" s="626"/>
      <c r="AD82" s="626"/>
      <c r="AE82" s="626"/>
      <c r="AF82" s="626"/>
      <c r="AG82" s="627"/>
    </row>
    <row r="83" spans="1:36" s="443" customFormat="1" ht="18" customHeight="1">
      <c r="A83" s="666" t="s">
        <v>119</v>
      </c>
      <c r="B83" s="667"/>
      <c r="C83" s="667"/>
      <c r="D83" s="667"/>
      <c r="E83" s="667"/>
      <c r="F83" s="667"/>
      <c r="G83" s="668"/>
      <c r="H83" s="669">
        <v>120000</v>
      </c>
      <c r="I83" s="670"/>
      <c r="J83" s="670"/>
      <c r="K83" s="670"/>
      <c r="L83" s="671"/>
      <c r="M83" s="671"/>
      <c r="N83" s="671"/>
      <c r="O83" s="671">
        <v>0</v>
      </c>
      <c r="P83" s="671"/>
      <c r="Q83" s="671"/>
      <c r="R83" s="671"/>
      <c r="S83" s="671"/>
      <c r="T83" s="671"/>
      <c r="U83" s="671">
        <v>0</v>
      </c>
      <c r="V83" s="671"/>
      <c r="W83" s="671"/>
      <c r="X83" s="671"/>
      <c r="Y83" s="671"/>
      <c r="Z83" s="671"/>
      <c r="AA83" s="663">
        <v>0</v>
      </c>
      <c r="AB83" s="664"/>
      <c r="AC83" s="664"/>
      <c r="AD83" s="664"/>
      <c r="AE83" s="664"/>
      <c r="AF83" s="664"/>
      <c r="AG83" s="665"/>
    </row>
    <row r="84" spans="1:36" s="443" customFormat="1" ht="13.5" customHeight="1">
      <c r="A84" s="444"/>
      <c r="B84" s="445"/>
      <c r="C84" s="445"/>
      <c r="D84" s="445"/>
      <c r="E84" s="445"/>
      <c r="F84" s="445"/>
      <c r="G84" s="458"/>
      <c r="H84" s="450"/>
      <c r="I84" s="451"/>
      <c r="J84" s="451"/>
      <c r="K84" s="451"/>
      <c r="L84" s="452"/>
      <c r="M84" s="452"/>
      <c r="N84" s="453" t="s">
        <v>216</v>
      </c>
      <c r="O84" s="655">
        <v>0</v>
      </c>
      <c r="P84" s="624"/>
      <c r="Q84" s="624"/>
      <c r="R84" s="624"/>
      <c r="S84" s="624"/>
      <c r="T84" s="624"/>
      <c r="U84" s="450"/>
      <c r="V84" s="451"/>
      <c r="W84" s="451"/>
      <c r="X84" s="456"/>
      <c r="Y84" s="456"/>
      <c r="Z84" s="457" t="s">
        <v>222</v>
      </c>
      <c r="AA84" s="625">
        <v>0</v>
      </c>
      <c r="AB84" s="626"/>
      <c r="AC84" s="626"/>
      <c r="AD84" s="626"/>
      <c r="AE84" s="626"/>
      <c r="AF84" s="626"/>
      <c r="AG84" s="627"/>
    </row>
    <row r="85" spans="1:36" s="459" customFormat="1" ht="18" customHeight="1">
      <c r="A85" s="657" t="s">
        <v>106</v>
      </c>
      <c r="B85" s="658"/>
      <c r="C85" s="658"/>
      <c r="D85" s="658"/>
      <c r="E85" s="658"/>
      <c r="F85" s="658"/>
      <c r="G85" s="659"/>
      <c r="H85" s="660">
        <v>1724392</v>
      </c>
      <c r="I85" s="661"/>
      <c r="J85" s="661"/>
      <c r="K85" s="661"/>
      <c r="L85" s="662"/>
      <c r="M85" s="662"/>
      <c r="N85" s="662"/>
      <c r="O85" s="662">
        <v>789535</v>
      </c>
      <c r="P85" s="662"/>
      <c r="Q85" s="662"/>
      <c r="R85" s="662"/>
      <c r="S85" s="662"/>
      <c r="T85" s="662"/>
      <c r="U85" s="662">
        <v>854387</v>
      </c>
      <c r="V85" s="662"/>
      <c r="W85" s="662"/>
      <c r="X85" s="662"/>
      <c r="Y85" s="662"/>
      <c r="Z85" s="662"/>
      <c r="AA85" s="663">
        <v>-64852</v>
      </c>
      <c r="AB85" s="664"/>
      <c r="AC85" s="664"/>
      <c r="AD85" s="664"/>
      <c r="AE85" s="664"/>
      <c r="AF85" s="664"/>
      <c r="AG85" s="665"/>
    </row>
    <row r="86" spans="1:36" s="443" customFormat="1" ht="13.5" customHeight="1">
      <c r="A86" s="444"/>
      <c r="B86" s="445"/>
      <c r="C86" s="445"/>
      <c r="D86" s="445"/>
      <c r="E86" s="445"/>
      <c r="F86" s="445"/>
      <c r="G86" s="458"/>
      <c r="H86" s="450"/>
      <c r="I86" s="451"/>
      <c r="J86" s="451"/>
      <c r="K86" s="451"/>
      <c r="L86" s="452"/>
      <c r="M86" s="452"/>
      <c r="N86" s="453" t="s">
        <v>216</v>
      </c>
      <c r="O86" s="655">
        <v>45.79</v>
      </c>
      <c r="P86" s="624"/>
      <c r="Q86" s="624"/>
      <c r="R86" s="624"/>
      <c r="S86" s="624"/>
      <c r="T86" s="624"/>
      <c r="U86" s="450"/>
      <c r="V86" s="451"/>
      <c r="W86" s="451"/>
      <c r="X86" s="456"/>
      <c r="Y86" s="456"/>
      <c r="Z86" s="457" t="s">
        <v>222</v>
      </c>
      <c r="AA86" s="625">
        <v>-7.5904712969649584</v>
      </c>
      <c r="AB86" s="626"/>
      <c r="AC86" s="626"/>
      <c r="AD86" s="626"/>
      <c r="AE86" s="626"/>
      <c r="AF86" s="626"/>
      <c r="AG86" s="627"/>
    </row>
    <row r="87" spans="1:36">
      <c r="AG87" s="442" t="s">
        <v>249</v>
      </c>
    </row>
    <row r="88" spans="1:36" s="443" customFormat="1">
      <c r="AI88" s="461"/>
      <c r="AJ88" s="461"/>
    </row>
    <row r="89" spans="1:36" s="443" customFormat="1">
      <c r="A89" s="656" t="s">
        <v>250</v>
      </c>
      <c r="B89" s="656"/>
      <c r="C89" s="656"/>
      <c r="D89" s="656"/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6"/>
      <c r="AB89" s="656"/>
      <c r="AC89" s="656"/>
      <c r="AD89" s="656"/>
      <c r="AE89" s="656"/>
      <c r="AF89" s="656"/>
      <c r="AG89" s="656"/>
      <c r="AI89" s="461"/>
      <c r="AJ89" s="462"/>
    </row>
    <row r="90" spans="1:36" s="443" customFormat="1">
      <c r="A90" s="656"/>
      <c r="B90" s="656"/>
      <c r="C90" s="656"/>
      <c r="D90" s="656"/>
      <c r="E90" s="656"/>
      <c r="F90" s="656"/>
      <c r="G90" s="656"/>
      <c r="H90" s="656"/>
      <c r="I90" s="656"/>
      <c r="J90" s="656"/>
      <c r="K90" s="656"/>
      <c r="L90" s="656"/>
      <c r="M90" s="656"/>
      <c r="N90" s="656"/>
      <c r="O90" s="656"/>
      <c r="P90" s="656"/>
      <c r="Q90" s="656"/>
      <c r="R90" s="656"/>
      <c r="S90" s="656"/>
      <c r="T90" s="656"/>
      <c r="U90" s="656"/>
      <c r="V90" s="656"/>
      <c r="W90" s="656"/>
      <c r="X90" s="656"/>
      <c r="Y90" s="656"/>
      <c r="Z90" s="656"/>
      <c r="AA90" s="656"/>
      <c r="AB90" s="656"/>
      <c r="AC90" s="656"/>
      <c r="AD90" s="656"/>
      <c r="AE90" s="656"/>
      <c r="AF90" s="656"/>
      <c r="AG90" s="656"/>
      <c r="AI90" s="463"/>
      <c r="AJ90" s="463"/>
    </row>
    <row r="91" spans="1:36" s="443" customFormat="1">
      <c r="C91" s="464" t="s">
        <v>251</v>
      </c>
      <c r="U91" s="652">
        <v>482342</v>
      </c>
      <c r="V91" s="652"/>
      <c r="W91" s="652"/>
      <c r="X91" s="652"/>
      <c r="Y91" s="652"/>
      <c r="Z91" s="652"/>
      <c r="AI91" s="465"/>
      <c r="AJ91" s="466"/>
    </row>
    <row r="92" spans="1:36" s="443" customFormat="1">
      <c r="C92" s="464" t="s">
        <v>252</v>
      </c>
      <c r="U92" s="652">
        <v>884673</v>
      </c>
      <c r="V92" s="652"/>
      <c r="W92" s="652"/>
      <c r="X92" s="652"/>
      <c r="Y92" s="652"/>
      <c r="Z92" s="652"/>
      <c r="AI92" s="465"/>
      <c r="AJ92" s="466"/>
    </row>
    <row r="93" spans="1:36" s="443" customFormat="1">
      <c r="C93" s="464" t="s">
        <v>253</v>
      </c>
      <c r="U93" s="652" t="s">
        <v>254</v>
      </c>
      <c r="V93" s="652"/>
      <c r="W93" s="652"/>
      <c r="X93" s="652"/>
      <c r="Y93" s="652"/>
      <c r="Z93" s="652"/>
      <c r="AI93" s="465"/>
      <c r="AJ93" s="466"/>
    </row>
    <row r="94" spans="1:36" s="443" customFormat="1">
      <c r="C94" s="464" t="s">
        <v>255</v>
      </c>
      <c r="U94" s="652">
        <v>45602</v>
      </c>
      <c r="V94" s="652"/>
      <c r="W94" s="652"/>
      <c r="X94" s="652"/>
      <c r="Y94" s="652"/>
      <c r="Z94" s="652"/>
      <c r="AI94" s="465"/>
      <c r="AJ94" s="466"/>
    </row>
    <row r="95" spans="1:36" s="443" customFormat="1">
      <c r="C95" s="464" t="s">
        <v>256</v>
      </c>
      <c r="U95" s="652" t="s">
        <v>254</v>
      </c>
      <c r="V95" s="652"/>
      <c r="W95" s="652"/>
      <c r="X95" s="652"/>
      <c r="Y95" s="652"/>
      <c r="Z95" s="652"/>
      <c r="AI95" s="465"/>
      <c r="AJ95" s="466"/>
    </row>
    <row r="96" spans="1:36" s="443" customFormat="1">
      <c r="C96" s="464" t="s">
        <v>257</v>
      </c>
      <c r="U96" s="652">
        <v>101772</v>
      </c>
      <c r="V96" s="652"/>
      <c r="W96" s="652"/>
      <c r="X96" s="652"/>
      <c r="Y96" s="652"/>
      <c r="Z96" s="652"/>
      <c r="AI96" s="465"/>
      <c r="AJ96" s="466"/>
    </row>
    <row r="97" spans="2:36" s="443" customFormat="1">
      <c r="B97" s="467"/>
      <c r="C97" s="653" t="s">
        <v>258</v>
      </c>
      <c r="D97" s="653"/>
      <c r="E97" s="653"/>
      <c r="F97" s="653"/>
      <c r="G97" s="653"/>
      <c r="H97" s="653"/>
      <c r="I97" s="653"/>
      <c r="J97" s="653"/>
      <c r="K97" s="653"/>
      <c r="L97" s="653"/>
      <c r="M97" s="653"/>
      <c r="N97" s="653"/>
      <c r="O97" s="653"/>
      <c r="P97" s="653"/>
      <c r="Q97" s="653"/>
      <c r="R97" s="653"/>
      <c r="S97" s="653"/>
      <c r="T97" s="654">
        <v>1514389</v>
      </c>
      <c r="U97" s="654"/>
      <c r="V97" s="654"/>
      <c r="W97" s="654"/>
      <c r="X97" s="654"/>
      <c r="Y97" s="654"/>
      <c r="Z97" s="654"/>
      <c r="AA97" s="467"/>
      <c r="AI97" s="461"/>
      <c r="AJ97" s="466"/>
    </row>
    <row r="98" spans="2:36" s="443" customFormat="1">
      <c r="B98" s="461"/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61"/>
      <c r="U98" s="468"/>
      <c r="V98" s="468"/>
      <c r="W98" s="468"/>
      <c r="X98" s="468"/>
      <c r="Y98" s="468"/>
      <c r="Z98" s="468"/>
      <c r="AA98" s="461"/>
      <c r="AJ98" s="469"/>
    </row>
    <row r="99" spans="2:36" s="443" customFormat="1">
      <c r="B99" s="443" t="s">
        <v>259</v>
      </c>
    </row>
    <row r="100" spans="2:36" s="443" customFormat="1"/>
    <row r="101" spans="2:36" s="443" customFormat="1"/>
    <row r="136" spans="36:36">
      <c r="AJ136" s="439" t="e">
        <v>#DIV/0!</v>
      </c>
    </row>
    <row r="213" spans="28:28">
      <c r="AB213" s="439">
        <v>253739</v>
      </c>
    </row>
    <row r="214" spans="28:28">
      <c r="AB214" s="439">
        <v>597992</v>
      </c>
    </row>
  </sheetData>
  <mergeCells count="178">
    <mergeCell ref="A11:G11"/>
    <mergeCell ref="H11:N11"/>
    <mergeCell ref="O11:T11"/>
    <mergeCell ref="U11:Z11"/>
    <mergeCell ref="AA11:AG11"/>
    <mergeCell ref="O12:T12"/>
    <mergeCell ref="AA12:AG12"/>
    <mergeCell ref="A3:AG3"/>
    <mergeCell ref="A8:G10"/>
    <mergeCell ref="H8:N10"/>
    <mergeCell ref="O8:T10"/>
    <mergeCell ref="U8:Z10"/>
    <mergeCell ref="AA8:AG10"/>
    <mergeCell ref="A15:G15"/>
    <mergeCell ref="H15:N15"/>
    <mergeCell ref="O15:T15"/>
    <mergeCell ref="U15:Z15"/>
    <mergeCell ref="AA15:AG15"/>
    <mergeCell ref="O16:T16"/>
    <mergeCell ref="AA16:AG16"/>
    <mergeCell ref="A13:G13"/>
    <mergeCell ref="H13:N13"/>
    <mergeCell ref="O13:T13"/>
    <mergeCell ref="U13:Z13"/>
    <mergeCell ref="AA13:AG13"/>
    <mergeCell ref="O14:T14"/>
    <mergeCell ref="AA14:AG14"/>
    <mergeCell ref="A19:G21"/>
    <mergeCell ref="H19:N21"/>
    <mergeCell ref="O19:T21"/>
    <mergeCell ref="U19:Z21"/>
    <mergeCell ref="AA19:AG21"/>
    <mergeCell ref="A22:G22"/>
    <mergeCell ref="H22:N22"/>
    <mergeCell ref="O22:T22"/>
    <mergeCell ref="U22:Z22"/>
    <mergeCell ref="AA22:AG22"/>
    <mergeCell ref="O25:T25"/>
    <mergeCell ref="AA25:AG25"/>
    <mergeCell ref="A26:G26"/>
    <mergeCell ref="H26:N26"/>
    <mergeCell ref="O26:T26"/>
    <mergeCell ref="U26:Z26"/>
    <mergeCell ref="AA26:AG26"/>
    <mergeCell ref="O23:T23"/>
    <mergeCell ref="AA23:AG23"/>
    <mergeCell ref="A24:G24"/>
    <mergeCell ref="H24:N24"/>
    <mergeCell ref="O24:T24"/>
    <mergeCell ref="U24:Z24"/>
    <mergeCell ref="AA24:AG24"/>
    <mergeCell ref="O29:T29"/>
    <mergeCell ref="AA29:AG29"/>
    <mergeCell ref="A30:G30"/>
    <mergeCell ref="H30:N30"/>
    <mergeCell ref="O30:T30"/>
    <mergeCell ref="U30:Z30"/>
    <mergeCell ref="AA30:AG30"/>
    <mergeCell ref="O27:T27"/>
    <mergeCell ref="AA27:AG27"/>
    <mergeCell ref="A28:G28"/>
    <mergeCell ref="H28:N28"/>
    <mergeCell ref="O28:T28"/>
    <mergeCell ref="U28:Z28"/>
    <mergeCell ref="AA28:AG28"/>
    <mergeCell ref="O33:T33"/>
    <mergeCell ref="AA33:AG33"/>
    <mergeCell ref="A34:G34"/>
    <mergeCell ref="H34:N34"/>
    <mergeCell ref="O34:T34"/>
    <mergeCell ref="U34:Z34"/>
    <mergeCell ref="AA34:AG34"/>
    <mergeCell ref="O31:T31"/>
    <mergeCell ref="AA31:AG31"/>
    <mergeCell ref="A32:G32"/>
    <mergeCell ref="H32:N32"/>
    <mergeCell ref="O32:T32"/>
    <mergeCell ref="U32:Z32"/>
    <mergeCell ref="AA32:AG32"/>
    <mergeCell ref="O37:T37"/>
    <mergeCell ref="AA37:AG37"/>
    <mergeCell ref="A38:G38"/>
    <mergeCell ref="H38:N38"/>
    <mergeCell ref="O38:T38"/>
    <mergeCell ref="U38:Z38"/>
    <mergeCell ref="AA38:AG38"/>
    <mergeCell ref="O35:T35"/>
    <mergeCell ref="AA35:AG35"/>
    <mergeCell ref="A36:G36"/>
    <mergeCell ref="H36:N36"/>
    <mergeCell ref="O36:T36"/>
    <mergeCell ref="U36:Z36"/>
    <mergeCell ref="AA36:AG36"/>
    <mergeCell ref="A64:G64"/>
    <mergeCell ref="H64:N64"/>
    <mergeCell ref="O64:T64"/>
    <mergeCell ref="U64:Z64"/>
    <mergeCell ref="AA64:AG64"/>
    <mergeCell ref="O65:T65"/>
    <mergeCell ref="AA65:AG65"/>
    <mergeCell ref="O39:T39"/>
    <mergeCell ref="AA39:AG39"/>
    <mergeCell ref="A56:AG56"/>
    <mergeCell ref="A61:G63"/>
    <mergeCell ref="H61:N63"/>
    <mergeCell ref="O61:T63"/>
    <mergeCell ref="U61:Z63"/>
    <mergeCell ref="AA61:AG63"/>
    <mergeCell ref="A68:G68"/>
    <mergeCell ref="H68:N68"/>
    <mergeCell ref="O68:T68"/>
    <mergeCell ref="U68:Z68"/>
    <mergeCell ref="AA68:AG68"/>
    <mergeCell ref="O69:T69"/>
    <mergeCell ref="AA69:AG69"/>
    <mergeCell ref="A66:G66"/>
    <mergeCell ref="H66:N66"/>
    <mergeCell ref="O66:T66"/>
    <mergeCell ref="U66:Z66"/>
    <mergeCell ref="AA66:AG66"/>
    <mergeCell ref="O67:T67"/>
    <mergeCell ref="AA67:AG67"/>
    <mergeCell ref="A72:G72"/>
    <mergeCell ref="H72:N72"/>
    <mergeCell ref="O72:T72"/>
    <mergeCell ref="U72:Z72"/>
    <mergeCell ref="AA72:AG72"/>
    <mergeCell ref="O73:T73"/>
    <mergeCell ref="AA73:AG73"/>
    <mergeCell ref="A70:G70"/>
    <mergeCell ref="H70:N70"/>
    <mergeCell ref="O70:T70"/>
    <mergeCell ref="U70:Z70"/>
    <mergeCell ref="AA70:AG70"/>
    <mergeCell ref="O71:T71"/>
    <mergeCell ref="AA71:AG71"/>
    <mergeCell ref="O80:T80"/>
    <mergeCell ref="AA80:AG80"/>
    <mergeCell ref="A81:G81"/>
    <mergeCell ref="H81:N81"/>
    <mergeCell ref="O81:T81"/>
    <mergeCell ref="U81:Z81"/>
    <mergeCell ref="AA81:AG81"/>
    <mergeCell ref="A76:G78"/>
    <mergeCell ref="H76:N78"/>
    <mergeCell ref="O76:T78"/>
    <mergeCell ref="U76:Z78"/>
    <mergeCell ref="AA76:AG78"/>
    <mergeCell ref="A79:G79"/>
    <mergeCell ref="H79:N79"/>
    <mergeCell ref="O79:T79"/>
    <mergeCell ref="U79:Z79"/>
    <mergeCell ref="AA79:AG79"/>
    <mergeCell ref="O84:T84"/>
    <mergeCell ref="AA84:AG84"/>
    <mergeCell ref="A85:G85"/>
    <mergeCell ref="H85:N85"/>
    <mergeCell ref="O85:T85"/>
    <mergeCell ref="U85:Z85"/>
    <mergeCell ref="AA85:AG85"/>
    <mergeCell ref="O82:T82"/>
    <mergeCell ref="AA82:AG82"/>
    <mergeCell ref="A83:G83"/>
    <mergeCell ref="H83:N83"/>
    <mergeCell ref="O83:T83"/>
    <mergeCell ref="U83:Z83"/>
    <mergeCell ref="AA83:AG83"/>
    <mergeCell ref="U94:Z94"/>
    <mergeCell ref="U95:Z95"/>
    <mergeCell ref="U96:Z96"/>
    <mergeCell ref="C97:S97"/>
    <mergeCell ref="T97:Z97"/>
    <mergeCell ref="O86:T86"/>
    <mergeCell ref="AA86:AG86"/>
    <mergeCell ref="A89:AG90"/>
    <mergeCell ref="U91:Z91"/>
    <mergeCell ref="U92:Z92"/>
    <mergeCell ref="U93:Z93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firstPageNumber="2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240"/>
  <sheetViews>
    <sheetView showGridLines="0" view="pageBreakPreview" zoomScaleNormal="100" zoomScaleSheetLayoutView="100" workbookViewId="0">
      <selection activeCell="X43" sqref="X43"/>
    </sheetView>
  </sheetViews>
  <sheetFormatPr defaultRowHeight="13.5"/>
  <cols>
    <col min="1" max="33" width="2.625" style="439" customWidth="1"/>
    <col min="34" max="34" width="2.25" style="439" customWidth="1"/>
    <col min="35" max="35" width="27.25" style="439" bestFit="1" customWidth="1"/>
    <col min="36" max="39" width="15" style="439" bestFit="1" customWidth="1"/>
    <col min="40" max="42" width="2.625" style="439" customWidth="1"/>
    <col min="43" max="256" width="9" style="439"/>
    <col min="257" max="289" width="2.625" style="439" customWidth="1"/>
    <col min="290" max="290" width="2.25" style="439" customWidth="1"/>
    <col min="291" max="291" width="27.25" style="439" bestFit="1" customWidth="1"/>
    <col min="292" max="295" width="15" style="439" bestFit="1" customWidth="1"/>
    <col min="296" max="298" width="2.625" style="439" customWidth="1"/>
    <col min="299" max="512" width="9" style="439"/>
    <col min="513" max="545" width="2.625" style="439" customWidth="1"/>
    <col min="546" max="546" width="2.25" style="439" customWidth="1"/>
    <col min="547" max="547" width="27.25" style="439" bestFit="1" customWidth="1"/>
    <col min="548" max="551" width="15" style="439" bestFit="1" customWidth="1"/>
    <col min="552" max="554" width="2.625" style="439" customWidth="1"/>
    <col min="555" max="768" width="9" style="439"/>
    <col min="769" max="801" width="2.625" style="439" customWidth="1"/>
    <col min="802" max="802" width="2.25" style="439" customWidth="1"/>
    <col min="803" max="803" width="27.25" style="439" bestFit="1" customWidth="1"/>
    <col min="804" max="807" width="15" style="439" bestFit="1" customWidth="1"/>
    <col min="808" max="810" width="2.625" style="439" customWidth="1"/>
    <col min="811" max="1024" width="9" style="439"/>
    <col min="1025" max="1057" width="2.625" style="439" customWidth="1"/>
    <col min="1058" max="1058" width="2.25" style="439" customWidth="1"/>
    <col min="1059" max="1059" width="27.25" style="439" bestFit="1" customWidth="1"/>
    <col min="1060" max="1063" width="15" style="439" bestFit="1" customWidth="1"/>
    <col min="1064" max="1066" width="2.625" style="439" customWidth="1"/>
    <col min="1067" max="1280" width="9" style="439"/>
    <col min="1281" max="1313" width="2.625" style="439" customWidth="1"/>
    <col min="1314" max="1314" width="2.25" style="439" customWidth="1"/>
    <col min="1315" max="1315" width="27.25" style="439" bestFit="1" customWidth="1"/>
    <col min="1316" max="1319" width="15" style="439" bestFit="1" customWidth="1"/>
    <col min="1320" max="1322" width="2.625" style="439" customWidth="1"/>
    <col min="1323" max="1536" width="9" style="439"/>
    <col min="1537" max="1569" width="2.625" style="439" customWidth="1"/>
    <col min="1570" max="1570" width="2.25" style="439" customWidth="1"/>
    <col min="1571" max="1571" width="27.25" style="439" bestFit="1" customWidth="1"/>
    <col min="1572" max="1575" width="15" style="439" bestFit="1" customWidth="1"/>
    <col min="1576" max="1578" width="2.625" style="439" customWidth="1"/>
    <col min="1579" max="1792" width="9" style="439"/>
    <col min="1793" max="1825" width="2.625" style="439" customWidth="1"/>
    <col min="1826" max="1826" width="2.25" style="439" customWidth="1"/>
    <col min="1827" max="1827" width="27.25" style="439" bestFit="1" customWidth="1"/>
    <col min="1828" max="1831" width="15" style="439" bestFit="1" customWidth="1"/>
    <col min="1832" max="1834" width="2.625" style="439" customWidth="1"/>
    <col min="1835" max="2048" width="9" style="439"/>
    <col min="2049" max="2081" width="2.625" style="439" customWidth="1"/>
    <col min="2082" max="2082" width="2.25" style="439" customWidth="1"/>
    <col min="2083" max="2083" width="27.25" style="439" bestFit="1" customWidth="1"/>
    <col min="2084" max="2087" width="15" style="439" bestFit="1" customWidth="1"/>
    <col min="2088" max="2090" width="2.625" style="439" customWidth="1"/>
    <col min="2091" max="2304" width="9" style="439"/>
    <col min="2305" max="2337" width="2.625" style="439" customWidth="1"/>
    <col min="2338" max="2338" width="2.25" style="439" customWidth="1"/>
    <col min="2339" max="2339" width="27.25" style="439" bestFit="1" customWidth="1"/>
    <col min="2340" max="2343" width="15" style="439" bestFit="1" customWidth="1"/>
    <col min="2344" max="2346" width="2.625" style="439" customWidth="1"/>
    <col min="2347" max="2560" width="9" style="439"/>
    <col min="2561" max="2593" width="2.625" style="439" customWidth="1"/>
    <col min="2594" max="2594" width="2.25" style="439" customWidth="1"/>
    <col min="2595" max="2595" width="27.25" style="439" bestFit="1" customWidth="1"/>
    <col min="2596" max="2599" width="15" style="439" bestFit="1" customWidth="1"/>
    <col min="2600" max="2602" width="2.625" style="439" customWidth="1"/>
    <col min="2603" max="2816" width="9" style="439"/>
    <col min="2817" max="2849" width="2.625" style="439" customWidth="1"/>
    <col min="2850" max="2850" width="2.25" style="439" customWidth="1"/>
    <col min="2851" max="2851" width="27.25" style="439" bestFit="1" customWidth="1"/>
    <col min="2852" max="2855" width="15" style="439" bestFit="1" customWidth="1"/>
    <col min="2856" max="2858" width="2.625" style="439" customWidth="1"/>
    <col min="2859" max="3072" width="9" style="439"/>
    <col min="3073" max="3105" width="2.625" style="439" customWidth="1"/>
    <col min="3106" max="3106" width="2.25" style="439" customWidth="1"/>
    <col min="3107" max="3107" width="27.25" style="439" bestFit="1" customWidth="1"/>
    <col min="3108" max="3111" width="15" style="439" bestFit="1" customWidth="1"/>
    <col min="3112" max="3114" width="2.625" style="439" customWidth="1"/>
    <col min="3115" max="3328" width="9" style="439"/>
    <col min="3329" max="3361" width="2.625" style="439" customWidth="1"/>
    <col min="3362" max="3362" width="2.25" style="439" customWidth="1"/>
    <col min="3363" max="3363" width="27.25" style="439" bestFit="1" customWidth="1"/>
    <col min="3364" max="3367" width="15" style="439" bestFit="1" customWidth="1"/>
    <col min="3368" max="3370" width="2.625" style="439" customWidth="1"/>
    <col min="3371" max="3584" width="9" style="439"/>
    <col min="3585" max="3617" width="2.625" style="439" customWidth="1"/>
    <col min="3618" max="3618" width="2.25" style="439" customWidth="1"/>
    <col min="3619" max="3619" width="27.25" style="439" bestFit="1" customWidth="1"/>
    <col min="3620" max="3623" width="15" style="439" bestFit="1" customWidth="1"/>
    <col min="3624" max="3626" width="2.625" style="439" customWidth="1"/>
    <col min="3627" max="3840" width="9" style="439"/>
    <col min="3841" max="3873" width="2.625" style="439" customWidth="1"/>
    <col min="3874" max="3874" width="2.25" style="439" customWidth="1"/>
    <col min="3875" max="3875" width="27.25" style="439" bestFit="1" customWidth="1"/>
    <col min="3876" max="3879" width="15" style="439" bestFit="1" customWidth="1"/>
    <col min="3880" max="3882" width="2.625" style="439" customWidth="1"/>
    <col min="3883" max="4096" width="9" style="439"/>
    <col min="4097" max="4129" width="2.625" style="439" customWidth="1"/>
    <col min="4130" max="4130" width="2.25" style="439" customWidth="1"/>
    <col min="4131" max="4131" width="27.25" style="439" bestFit="1" customWidth="1"/>
    <col min="4132" max="4135" width="15" style="439" bestFit="1" customWidth="1"/>
    <col min="4136" max="4138" width="2.625" style="439" customWidth="1"/>
    <col min="4139" max="4352" width="9" style="439"/>
    <col min="4353" max="4385" width="2.625" style="439" customWidth="1"/>
    <col min="4386" max="4386" width="2.25" style="439" customWidth="1"/>
    <col min="4387" max="4387" width="27.25" style="439" bestFit="1" customWidth="1"/>
    <col min="4388" max="4391" width="15" style="439" bestFit="1" customWidth="1"/>
    <col min="4392" max="4394" width="2.625" style="439" customWidth="1"/>
    <col min="4395" max="4608" width="9" style="439"/>
    <col min="4609" max="4641" width="2.625" style="439" customWidth="1"/>
    <col min="4642" max="4642" width="2.25" style="439" customWidth="1"/>
    <col min="4643" max="4643" width="27.25" style="439" bestFit="1" customWidth="1"/>
    <col min="4644" max="4647" width="15" style="439" bestFit="1" customWidth="1"/>
    <col min="4648" max="4650" width="2.625" style="439" customWidth="1"/>
    <col min="4651" max="4864" width="9" style="439"/>
    <col min="4865" max="4897" width="2.625" style="439" customWidth="1"/>
    <col min="4898" max="4898" width="2.25" style="439" customWidth="1"/>
    <col min="4899" max="4899" width="27.25" style="439" bestFit="1" customWidth="1"/>
    <col min="4900" max="4903" width="15" style="439" bestFit="1" customWidth="1"/>
    <col min="4904" max="4906" width="2.625" style="439" customWidth="1"/>
    <col min="4907" max="5120" width="9" style="439"/>
    <col min="5121" max="5153" width="2.625" style="439" customWidth="1"/>
    <col min="5154" max="5154" width="2.25" style="439" customWidth="1"/>
    <col min="5155" max="5155" width="27.25" style="439" bestFit="1" customWidth="1"/>
    <col min="5156" max="5159" width="15" style="439" bestFit="1" customWidth="1"/>
    <col min="5160" max="5162" width="2.625" style="439" customWidth="1"/>
    <col min="5163" max="5376" width="9" style="439"/>
    <col min="5377" max="5409" width="2.625" style="439" customWidth="1"/>
    <col min="5410" max="5410" width="2.25" style="439" customWidth="1"/>
    <col min="5411" max="5411" width="27.25" style="439" bestFit="1" customWidth="1"/>
    <col min="5412" max="5415" width="15" style="439" bestFit="1" customWidth="1"/>
    <col min="5416" max="5418" width="2.625" style="439" customWidth="1"/>
    <col min="5419" max="5632" width="9" style="439"/>
    <col min="5633" max="5665" width="2.625" style="439" customWidth="1"/>
    <col min="5666" max="5666" width="2.25" style="439" customWidth="1"/>
    <col min="5667" max="5667" width="27.25" style="439" bestFit="1" customWidth="1"/>
    <col min="5668" max="5671" width="15" style="439" bestFit="1" customWidth="1"/>
    <col min="5672" max="5674" width="2.625" style="439" customWidth="1"/>
    <col min="5675" max="5888" width="9" style="439"/>
    <col min="5889" max="5921" width="2.625" style="439" customWidth="1"/>
    <col min="5922" max="5922" width="2.25" style="439" customWidth="1"/>
    <col min="5923" max="5923" width="27.25" style="439" bestFit="1" customWidth="1"/>
    <col min="5924" max="5927" width="15" style="439" bestFit="1" customWidth="1"/>
    <col min="5928" max="5930" width="2.625" style="439" customWidth="1"/>
    <col min="5931" max="6144" width="9" style="439"/>
    <col min="6145" max="6177" width="2.625" style="439" customWidth="1"/>
    <col min="6178" max="6178" width="2.25" style="439" customWidth="1"/>
    <col min="6179" max="6179" width="27.25" style="439" bestFit="1" customWidth="1"/>
    <col min="6180" max="6183" width="15" style="439" bestFit="1" customWidth="1"/>
    <col min="6184" max="6186" width="2.625" style="439" customWidth="1"/>
    <col min="6187" max="6400" width="9" style="439"/>
    <col min="6401" max="6433" width="2.625" style="439" customWidth="1"/>
    <col min="6434" max="6434" width="2.25" style="439" customWidth="1"/>
    <col min="6435" max="6435" width="27.25" style="439" bestFit="1" customWidth="1"/>
    <col min="6436" max="6439" width="15" style="439" bestFit="1" customWidth="1"/>
    <col min="6440" max="6442" width="2.625" style="439" customWidth="1"/>
    <col min="6443" max="6656" width="9" style="439"/>
    <col min="6657" max="6689" width="2.625" style="439" customWidth="1"/>
    <col min="6690" max="6690" width="2.25" style="439" customWidth="1"/>
    <col min="6691" max="6691" width="27.25" style="439" bestFit="1" customWidth="1"/>
    <col min="6692" max="6695" width="15" style="439" bestFit="1" customWidth="1"/>
    <col min="6696" max="6698" width="2.625" style="439" customWidth="1"/>
    <col min="6699" max="6912" width="9" style="439"/>
    <col min="6913" max="6945" width="2.625" style="439" customWidth="1"/>
    <col min="6946" max="6946" width="2.25" style="439" customWidth="1"/>
    <col min="6947" max="6947" width="27.25" style="439" bestFit="1" customWidth="1"/>
    <col min="6948" max="6951" width="15" style="439" bestFit="1" customWidth="1"/>
    <col min="6952" max="6954" width="2.625" style="439" customWidth="1"/>
    <col min="6955" max="7168" width="9" style="439"/>
    <col min="7169" max="7201" width="2.625" style="439" customWidth="1"/>
    <col min="7202" max="7202" width="2.25" style="439" customWidth="1"/>
    <col min="7203" max="7203" width="27.25" style="439" bestFit="1" customWidth="1"/>
    <col min="7204" max="7207" width="15" style="439" bestFit="1" customWidth="1"/>
    <col min="7208" max="7210" width="2.625" style="439" customWidth="1"/>
    <col min="7211" max="7424" width="9" style="439"/>
    <col min="7425" max="7457" width="2.625" style="439" customWidth="1"/>
    <col min="7458" max="7458" width="2.25" style="439" customWidth="1"/>
    <col min="7459" max="7459" width="27.25" style="439" bestFit="1" customWidth="1"/>
    <col min="7460" max="7463" width="15" style="439" bestFit="1" customWidth="1"/>
    <col min="7464" max="7466" width="2.625" style="439" customWidth="1"/>
    <col min="7467" max="7680" width="9" style="439"/>
    <col min="7681" max="7713" width="2.625" style="439" customWidth="1"/>
    <col min="7714" max="7714" width="2.25" style="439" customWidth="1"/>
    <col min="7715" max="7715" width="27.25" style="439" bestFit="1" customWidth="1"/>
    <col min="7716" max="7719" width="15" style="439" bestFit="1" customWidth="1"/>
    <col min="7720" max="7722" width="2.625" style="439" customWidth="1"/>
    <col min="7723" max="7936" width="9" style="439"/>
    <col min="7937" max="7969" width="2.625" style="439" customWidth="1"/>
    <col min="7970" max="7970" width="2.25" style="439" customWidth="1"/>
    <col min="7971" max="7971" width="27.25" style="439" bestFit="1" customWidth="1"/>
    <col min="7972" max="7975" width="15" style="439" bestFit="1" customWidth="1"/>
    <col min="7976" max="7978" width="2.625" style="439" customWidth="1"/>
    <col min="7979" max="8192" width="9" style="439"/>
    <col min="8193" max="8225" width="2.625" style="439" customWidth="1"/>
    <col min="8226" max="8226" width="2.25" style="439" customWidth="1"/>
    <col min="8227" max="8227" width="27.25" style="439" bestFit="1" customWidth="1"/>
    <col min="8228" max="8231" width="15" style="439" bestFit="1" customWidth="1"/>
    <col min="8232" max="8234" width="2.625" style="439" customWidth="1"/>
    <col min="8235" max="8448" width="9" style="439"/>
    <col min="8449" max="8481" width="2.625" style="439" customWidth="1"/>
    <col min="8482" max="8482" width="2.25" style="439" customWidth="1"/>
    <col min="8483" max="8483" width="27.25" style="439" bestFit="1" customWidth="1"/>
    <col min="8484" max="8487" width="15" style="439" bestFit="1" customWidth="1"/>
    <col min="8488" max="8490" width="2.625" style="439" customWidth="1"/>
    <col min="8491" max="8704" width="9" style="439"/>
    <col min="8705" max="8737" width="2.625" style="439" customWidth="1"/>
    <col min="8738" max="8738" width="2.25" style="439" customWidth="1"/>
    <col min="8739" max="8739" width="27.25" style="439" bestFit="1" customWidth="1"/>
    <col min="8740" max="8743" width="15" style="439" bestFit="1" customWidth="1"/>
    <col min="8744" max="8746" width="2.625" style="439" customWidth="1"/>
    <col min="8747" max="8960" width="9" style="439"/>
    <col min="8961" max="8993" width="2.625" style="439" customWidth="1"/>
    <col min="8994" max="8994" width="2.25" style="439" customWidth="1"/>
    <col min="8995" max="8995" width="27.25" style="439" bestFit="1" customWidth="1"/>
    <col min="8996" max="8999" width="15" style="439" bestFit="1" customWidth="1"/>
    <col min="9000" max="9002" width="2.625" style="439" customWidth="1"/>
    <col min="9003" max="9216" width="9" style="439"/>
    <col min="9217" max="9249" width="2.625" style="439" customWidth="1"/>
    <col min="9250" max="9250" width="2.25" style="439" customWidth="1"/>
    <col min="9251" max="9251" width="27.25" style="439" bestFit="1" customWidth="1"/>
    <col min="9252" max="9255" width="15" style="439" bestFit="1" customWidth="1"/>
    <col min="9256" max="9258" width="2.625" style="439" customWidth="1"/>
    <col min="9259" max="9472" width="9" style="439"/>
    <col min="9473" max="9505" width="2.625" style="439" customWidth="1"/>
    <col min="9506" max="9506" width="2.25" style="439" customWidth="1"/>
    <col min="9507" max="9507" width="27.25" style="439" bestFit="1" customWidth="1"/>
    <col min="9508" max="9511" width="15" style="439" bestFit="1" customWidth="1"/>
    <col min="9512" max="9514" width="2.625" style="439" customWidth="1"/>
    <col min="9515" max="9728" width="9" style="439"/>
    <col min="9729" max="9761" width="2.625" style="439" customWidth="1"/>
    <col min="9762" max="9762" width="2.25" style="439" customWidth="1"/>
    <col min="9763" max="9763" width="27.25" style="439" bestFit="1" customWidth="1"/>
    <col min="9764" max="9767" width="15" style="439" bestFit="1" customWidth="1"/>
    <col min="9768" max="9770" width="2.625" style="439" customWidth="1"/>
    <col min="9771" max="9984" width="9" style="439"/>
    <col min="9985" max="10017" width="2.625" style="439" customWidth="1"/>
    <col min="10018" max="10018" width="2.25" style="439" customWidth="1"/>
    <col min="10019" max="10019" width="27.25" style="439" bestFit="1" customWidth="1"/>
    <col min="10020" max="10023" width="15" style="439" bestFit="1" customWidth="1"/>
    <col min="10024" max="10026" width="2.625" style="439" customWidth="1"/>
    <col min="10027" max="10240" width="9" style="439"/>
    <col min="10241" max="10273" width="2.625" style="439" customWidth="1"/>
    <col min="10274" max="10274" width="2.25" style="439" customWidth="1"/>
    <col min="10275" max="10275" width="27.25" style="439" bestFit="1" customWidth="1"/>
    <col min="10276" max="10279" width="15" style="439" bestFit="1" customWidth="1"/>
    <col min="10280" max="10282" width="2.625" style="439" customWidth="1"/>
    <col min="10283" max="10496" width="9" style="439"/>
    <col min="10497" max="10529" width="2.625" style="439" customWidth="1"/>
    <col min="10530" max="10530" width="2.25" style="439" customWidth="1"/>
    <col min="10531" max="10531" width="27.25" style="439" bestFit="1" customWidth="1"/>
    <col min="10532" max="10535" width="15" style="439" bestFit="1" customWidth="1"/>
    <col min="10536" max="10538" width="2.625" style="439" customWidth="1"/>
    <col min="10539" max="10752" width="9" style="439"/>
    <col min="10753" max="10785" width="2.625" style="439" customWidth="1"/>
    <col min="10786" max="10786" width="2.25" style="439" customWidth="1"/>
    <col min="10787" max="10787" width="27.25" style="439" bestFit="1" customWidth="1"/>
    <col min="10788" max="10791" width="15" style="439" bestFit="1" customWidth="1"/>
    <col min="10792" max="10794" width="2.625" style="439" customWidth="1"/>
    <col min="10795" max="11008" width="9" style="439"/>
    <col min="11009" max="11041" width="2.625" style="439" customWidth="1"/>
    <col min="11042" max="11042" width="2.25" style="439" customWidth="1"/>
    <col min="11043" max="11043" width="27.25" style="439" bestFit="1" customWidth="1"/>
    <col min="11044" max="11047" width="15" style="439" bestFit="1" customWidth="1"/>
    <col min="11048" max="11050" width="2.625" style="439" customWidth="1"/>
    <col min="11051" max="11264" width="9" style="439"/>
    <col min="11265" max="11297" width="2.625" style="439" customWidth="1"/>
    <col min="11298" max="11298" width="2.25" style="439" customWidth="1"/>
    <col min="11299" max="11299" width="27.25" style="439" bestFit="1" customWidth="1"/>
    <col min="11300" max="11303" width="15" style="439" bestFit="1" customWidth="1"/>
    <col min="11304" max="11306" width="2.625" style="439" customWidth="1"/>
    <col min="11307" max="11520" width="9" style="439"/>
    <col min="11521" max="11553" width="2.625" style="439" customWidth="1"/>
    <col min="11554" max="11554" width="2.25" style="439" customWidth="1"/>
    <col min="11555" max="11555" width="27.25" style="439" bestFit="1" customWidth="1"/>
    <col min="11556" max="11559" width="15" style="439" bestFit="1" customWidth="1"/>
    <col min="11560" max="11562" width="2.625" style="439" customWidth="1"/>
    <col min="11563" max="11776" width="9" style="439"/>
    <col min="11777" max="11809" width="2.625" style="439" customWidth="1"/>
    <col min="11810" max="11810" width="2.25" style="439" customWidth="1"/>
    <col min="11811" max="11811" width="27.25" style="439" bestFit="1" customWidth="1"/>
    <col min="11812" max="11815" width="15" style="439" bestFit="1" customWidth="1"/>
    <col min="11816" max="11818" width="2.625" style="439" customWidth="1"/>
    <col min="11819" max="12032" width="9" style="439"/>
    <col min="12033" max="12065" width="2.625" style="439" customWidth="1"/>
    <col min="12066" max="12066" width="2.25" style="439" customWidth="1"/>
    <col min="12067" max="12067" width="27.25" style="439" bestFit="1" customWidth="1"/>
    <col min="12068" max="12071" width="15" style="439" bestFit="1" customWidth="1"/>
    <col min="12072" max="12074" width="2.625" style="439" customWidth="1"/>
    <col min="12075" max="12288" width="9" style="439"/>
    <col min="12289" max="12321" width="2.625" style="439" customWidth="1"/>
    <col min="12322" max="12322" width="2.25" style="439" customWidth="1"/>
    <col min="12323" max="12323" width="27.25" style="439" bestFit="1" customWidth="1"/>
    <col min="12324" max="12327" width="15" style="439" bestFit="1" customWidth="1"/>
    <col min="12328" max="12330" width="2.625" style="439" customWidth="1"/>
    <col min="12331" max="12544" width="9" style="439"/>
    <col min="12545" max="12577" width="2.625" style="439" customWidth="1"/>
    <col min="12578" max="12578" width="2.25" style="439" customWidth="1"/>
    <col min="12579" max="12579" width="27.25" style="439" bestFit="1" customWidth="1"/>
    <col min="12580" max="12583" width="15" style="439" bestFit="1" customWidth="1"/>
    <col min="12584" max="12586" width="2.625" style="439" customWidth="1"/>
    <col min="12587" max="12800" width="9" style="439"/>
    <col min="12801" max="12833" width="2.625" style="439" customWidth="1"/>
    <col min="12834" max="12834" width="2.25" style="439" customWidth="1"/>
    <col min="12835" max="12835" width="27.25" style="439" bestFit="1" customWidth="1"/>
    <col min="12836" max="12839" width="15" style="439" bestFit="1" customWidth="1"/>
    <col min="12840" max="12842" width="2.625" style="439" customWidth="1"/>
    <col min="12843" max="13056" width="9" style="439"/>
    <col min="13057" max="13089" width="2.625" style="439" customWidth="1"/>
    <col min="13090" max="13090" width="2.25" style="439" customWidth="1"/>
    <col min="13091" max="13091" width="27.25" style="439" bestFit="1" customWidth="1"/>
    <col min="13092" max="13095" width="15" style="439" bestFit="1" customWidth="1"/>
    <col min="13096" max="13098" width="2.625" style="439" customWidth="1"/>
    <col min="13099" max="13312" width="9" style="439"/>
    <col min="13313" max="13345" width="2.625" style="439" customWidth="1"/>
    <col min="13346" max="13346" width="2.25" style="439" customWidth="1"/>
    <col min="13347" max="13347" width="27.25" style="439" bestFit="1" customWidth="1"/>
    <col min="13348" max="13351" width="15" style="439" bestFit="1" customWidth="1"/>
    <col min="13352" max="13354" width="2.625" style="439" customWidth="1"/>
    <col min="13355" max="13568" width="9" style="439"/>
    <col min="13569" max="13601" width="2.625" style="439" customWidth="1"/>
    <col min="13602" max="13602" width="2.25" style="439" customWidth="1"/>
    <col min="13603" max="13603" width="27.25" style="439" bestFit="1" customWidth="1"/>
    <col min="13604" max="13607" width="15" style="439" bestFit="1" customWidth="1"/>
    <col min="13608" max="13610" width="2.625" style="439" customWidth="1"/>
    <col min="13611" max="13824" width="9" style="439"/>
    <col min="13825" max="13857" width="2.625" style="439" customWidth="1"/>
    <col min="13858" max="13858" width="2.25" style="439" customWidth="1"/>
    <col min="13859" max="13859" width="27.25" style="439" bestFit="1" customWidth="1"/>
    <col min="13860" max="13863" width="15" style="439" bestFit="1" customWidth="1"/>
    <col min="13864" max="13866" width="2.625" style="439" customWidth="1"/>
    <col min="13867" max="14080" width="9" style="439"/>
    <col min="14081" max="14113" width="2.625" style="439" customWidth="1"/>
    <col min="14114" max="14114" width="2.25" style="439" customWidth="1"/>
    <col min="14115" max="14115" width="27.25" style="439" bestFit="1" customWidth="1"/>
    <col min="14116" max="14119" width="15" style="439" bestFit="1" customWidth="1"/>
    <col min="14120" max="14122" width="2.625" style="439" customWidth="1"/>
    <col min="14123" max="14336" width="9" style="439"/>
    <col min="14337" max="14369" width="2.625" style="439" customWidth="1"/>
    <col min="14370" max="14370" width="2.25" style="439" customWidth="1"/>
    <col min="14371" max="14371" width="27.25" style="439" bestFit="1" customWidth="1"/>
    <col min="14372" max="14375" width="15" style="439" bestFit="1" customWidth="1"/>
    <col min="14376" max="14378" width="2.625" style="439" customWidth="1"/>
    <col min="14379" max="14592" width="9" style="439"/>
    <col min="14593" max="14625" width="2.625" style="439" customWidth="1"/>
    <col min="14626" max="14626" width="2.25" style="439" customWidth="1"/>
    <col min="14627" max="14627" width="27.25" style="439" bestFit="1" customWidth="1"/>
    <col min="14628" max="14631" width="15" style="439" bestFit="1" customWidth="1"/>
    <col min="14632" max="14634" width="2.625" style="439" customWidth="1"/>
    <col min="14635" max="14848" width="9" style="439"/>
    <col min="14849" max="14881" width="2.625" style="439" customWidth="1"/>
    <col min="14882" max="14882" width="2.25" style="439" customWidth="1"/>
    <col min="14883" max="14883" width="27.25" style="439" bestFit="1" customWidth="1"/>
    <col min="14884" max="14887" width="15" style="439" bestFit="1" customWidth="1"/>
    <col min="14888" max="14890" width="2.625" style="439" customWidth="1"/>
    <col min="14891" max="15104" width="9" style="439"/>
    <col min="15105" max="15137" width="2.625" style="439" customWidth="1"/>
    <col min="15138" max="15138" width="2.25" style="439" customWidth="1"/>
    <col min="15139" max="15139" width="27.25" style="439" bestFit="1" customWidth="1"/>
    <col min="15140" max="15143" width="15" style="439" bestFit="1" customWidth="1"/>
    <col min="15144" max="15146" width="2.625" style="439" customWidth="1"/>
    <col min="15147" max="15360" width="9" style="439"/>
    <col min="15361" max="15393" width="2.625" style="439" customWidth="1"/>
    <col min="15394" max="15394" width="2.25" style="439" customWidth="1"/>
    <col min="15395" max="15395" width="27.25" style="439" bestFit="1" customWidth="1"/>
    <col min="15396" max="15399" width="15" style="439" bestFit="1" customWidth="1"/>
    <col min="15400" max="15402" width="2.625" style="439" customWidth="1"/>
    <col min="15403" max="15616" width="9" style="439"/>
    <col min="15617" max="15649" width="2.625" style="439" customWidth="1"/>
    <col min="15650" max="15650" width="2.25" style="439" customWidth="1"/>
    <col min="15651" max="15651" width="27.25" style="439" bestFit="1" customWidth="1"/>
    <col min="15652" max="15655" width="15" style="439" bestFit="1" customWidth="1"/>
    <col min="15656" max="15658" width="2.625" style="439" customWidth="1"/>
    <col min="15659" max="15872" width="9" style="439"/>
    <col min="15873" max="15905" width="2.625" style="439" customWidth="1"/>
    <col min="15906" max="15906" width="2.25" style="439" customWidth="1"/>
    <col min="15907" max="15907" width="27.25" style="439" bestFit="1" customWidth="1"/>
    <col min="15908" max="15911" width="15" style="439" bestFit="1" customWidth="1"/>
    <col min="15912" max="15914" width="2.625" style="439" customWidth="1"/>
    <col min="15915" max="16128" width="9" style="439"/>
    <col min="16129" max="16161" width="2.625" style="439" customWidth="1"/>
    <col min="16162" max="16162" width="2.25" style="439" customWidth="1"/>
    <col min="16163" max="16163" width="27.25" style="439" bestFit="1" customWidth="1"/>
    <col min="16164" max="16167" width="15" style="439" bestFit="1" customWidth="1"/>
    <col min="16168" max="16170" width="2.625" style="439" customWidth="1"/>
    <col min="16171" max="16384" width="9" style="439"/>
  </cols>
  <sheetData>
    <row r="1" spans="1:38" ht="17.25">
      <c r="A1" s="438" t="s">
        <v>207</v>
      </c>
      <c r="AI1" s="446"/>
      <c r="AJ1" s="446"/>
      <c r="AK1" s="446"/>
      <c r="AL1" s="446"/>
    </row>
    <row r="2" spans="1:38">
      <c r="AI2" s="446"/>
      <c r="AJ2" s="446"/>
      <c r="AK2" s="446"/>
      <c r="AL2" s="446"/>
    </row>
    <row r="3" spans="1:38" ht="14.25">
      <c r="A3" s="440" t="s">
        <v>260</v>
      </c>
      <c r="AI3" s="446"/>
      <c r="AJ3" s="446"/>
      <c r="AK3" s="446"/>
      <c r="AL3" s="446"/>
    </row>
    <row r="4" spans="1:38">
      <c r="AI4" s="446"/>
      <c r="AJ4" s="446"/>
      <c r="AK4" s="446"/>
      <c r="AL4" s="446"/>
    </row>
    <row r="5" spans="1:38">
      <c r="A5" s="441" t="s">
        <v>261</v>
      </c>
    </row>
    <row r="6" spans="1:38">
      <c r="A6" s="441"/>
    </row>
    <row r="7" spans="1:38">
      <c r="A7" s="441"/>
      <c r="C7" s="439" t="s">
        <v>262</v>
      </c>
    </row>
    <row r="8" spans="1:38" ht="13.5" customHeight="1">
      <c r="A8" s="441"/>
      <c r="D8" s="725" t="s">
        <v>263</v>
      </c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36">
        <v>2491186</v>
      </c>
      <c r="P8" s="736"/>
      <c r="Q8" s="736"/>
      <c r="R8" s="736"/>
      <c r="S8" s="736"/>
      <c r="T8" s="736"/>
      <c r="U8" s="737"/>
      <c r="V8" s="470"/>
    </row>
    <row r="9" spans="1:38" ht="13.5" customHeight="1">
      <c r="A9" s="441"/>
      <c r="D9" s="743" t="s">
        <v>264</v>
      </c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9">
        <v>2239164</v>
      </c>
      <c r="P9" s="749"/>
      <c r="Q9" s="749"/>
      <c r="R9" s="749"/>
      <c r="S9" s="749"/>
      <c r="T9" s="749"/>
      <c r="U9" s="750"/>
      <c r="V9" s="471"/>
    </row>
    <row r="10" spans="1:38" ht="13.5" customHeight="1">
      <c r="A10" s="441"/>
      <c r="D10" s="751" t="s">
        <v>265</v>
      </c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49">
        <v>74158</v>
      </c>
      <c r="P10" s="749"/>
      <c r="Q10" s="749"/>
      <c r="R10" s="749"/>
      <c r="S10" s="749"/>
      <c r="T10" s="749"/>
      <c r="U10" s="750"/>
    </row>
    <row r="11" spans="1:38" ht="13.5" customHeight="1">
      <c r="A11" s="441"/>
      <c r="D11" s="729" t="s">
        <v>266</v>
      </c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47">
        <v>177864</v>
      </c>
      <c r="P11" s="747"/>
      <c r="Q11" s="747"/>
      <c r="R11" s="747"/>
      <c r="S11" s="747"/>
      <c r="T11" s="747"/>
      <c r="U11" s="748"/>
      <c r="V11" s="471"/>
    </row>
    <row r="12" spans="1:38">
      <c r="A12" s="441"/>
    </row>
    <row r="13" spans="1:38" ht="18" customHeight="1">
      <c r="A13" s="441"/>
      <c r="B13" s="439" t="s">
        <v>225</v>
      </c>
      <c r="I13" s="733" t="s">
        <v>267</v>
      </c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I13" s="446"/>
      <c r="AJ13" s="472"/>
      <c r="AK13" s="472"/>
      <c r="AL13" s="446"/>
    </row>
    <row r="14" spans="1:38">
      <c r="AE14" s="448" t="s">
        <v>226</v>
      </c>
      <c r="AI14" s="473"/>
      <c r="AJ14" s="473"/>
      <c r="AK14" s="473"/>
      <c r="AL14" s="446"/>
    </row>
    <row r="15" spans="1:38">
      <c r="AI15" s="446"/>
      <c r="AJ15" s="474"/>
      <c r="AK15" s="475"/>
      <c r="AL15" s="476"/>
    </row>
    <row r="16" spans="1:38">
      <c r="AI16" s="446"/>
      <c r="AJ16" s="474"/>
      <c r="AK16" s="475"/>
      <c r="AL16" s="476"/>
    </row>
    <row r="17" spans="35:38">
      <c r="AI17" s="446"/>
      <c r="AJ17" s="474"/>
      <c r="AK17" s="475"/>
      <c r="AL17" s="476"/>
    </row>
    <row r="18" spans="35:38">
      <c r="AI18" s="446"/>
      <c r="AJ18" s="474"/>
      <c r="AK18" s="475"/>
      <c r="AL18" s="476"/>
    </row>
    <row r="19" spans="35:38">
      <c r="AI19" s="446"/>
      <c r="AJ19" s="446"/>
      <c r="AK19" s="446"/>
      <c r="AL19" s="446"/>
    </row>
    <row r="35" spans="1:38">
      <c r="AI35" s="446"/>
      <c r="AJ35" s="446"/>
      <c r="AK35" s="446"/>
      <c r="AL35" s="446"/>
    </row>
    <row r="36" spans="1:38" ht="18" customHeight="1">
      <c r="A36" s="441"/>
      <c r="B36" s="439" t="s">
        <v>234</v>
      </c>
      <c r="I36" s="733" t="s">
        <v>268</v>
      </c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I36" s="446"/>
      <c r="AJ36" s="472"/>
      <c r="AK36" s="446"/>
      <c r="AL36" s="472"/>
    </row>
    <row r="37" spans="1:38">
      <c r="AE37" s="448" t="s">
        <v>226</v>
      </c>
      <c r="AI37" s="473"/>
      <c r="AJ37" s="473"/>
      <c r="AK37" s="446"/>
      <c r="AL37" s="473"/>
    </row>
    <row r="38" spans="1:38">
      <c r="AI38" s="446"/>
      <c r="AJ38" s="474"/>
      <c r="AK38" s="446"/>
      <c r="AL38" s="475"/>
    </row>
    <row r="39" spans="1:38">
      <c r="AI39" s="446"/>
      <c r="AJ39" s="474"/>
      <c r="AK39" s="446"/>
      <c r="AL39" s="475"/>
    </row>
    <row r="40" spans="1:38">
      <c r="AI40" s="446"/>
      <c r="AJ40" s="474"/>
      <c r="AK40" s="446"/>
      <c r="AL40" s="475"/>
    </row>
    <row r="41" spans="1:38">
      <c r="AI41" s="446"/>
      <c r="AJ41" s="474"/>
      <c r="AK41" s="446"/>
      <c r="AL41" s="475"/>
    </row>
    <row r="42" spans="1:38">
      <c r="AI42" s="446"/>
      <c r="AJ42" s="474"/>
      <c r="AK42" s="446"/>
      <c r="AL42" s="475"/>
    </row>
    <row r="43" spans="1:38">
      <c r="AI43" s="446"/>
      <c r="AJ43" s="474"/>
      <c r="AK43" s="446"/>
      <c r="AL43" s="475"/>
    </row>
    <row r="44" spans="1:38">
      <c r="AI44" s="446"/>
      <c r="AJ44" s="474"/>
      <c r="AK44" s="446"/>
      <c r="AL44" s="475"/>
    </row>
    <row r="45" spans="1:38">
      <c r="AI45" s="446"/>
      <c r="AJ45" s="474"/>
      <c r="AK45" s="446"/>
      <c r="AL45" s="475"/>
    </row>
    <row r="46" spans="1:38">
      <c r="AI46" s="446"/>
      <c r="AJ46" s="474"/>
      <c r="AK46" s="446"/>
      <c r="AL46" s="475"/>
    </row>
    <row r="47" spans="1:38">
      <c r="AI47" s="446"/>
      <c r="AJ47" s="474"/>
      <c r="AK47" s="446"/>
      <c r="AL47" s="475"/>
    </row>
    <row r="48" spans="1:38">
      <c r="AI48" s="446"/>
      <c r="AJ48" s="446"/>
      <c r="AK48" s="446"/>
      <c r="AL48" s="475"/>
    </row>
    <row r="49" spans="1:38">
      <c r="AI49" s="446"/>
      <c r="AJ49" s="446"/>
      <c r="AK49" s="446"/>
      <c r="AL49" s="475"/>
    </row>
    <row r="50" spans="1:38">
      <c r="AI50" s="446"/>
      <c r="AJ50" s="446"/>
      <c r="AK50" s="446"/>
      <c r="AL50" s="475"/>
    </row>
    <row r="51" spans="1:38">
      <c r="AI51" s="446"/>
      <c r="AJ51" s="446"/>
      <c r="AK51" s="446"/>
      <c r="AL51" s="475"/>
    </row>
    <row r="52" spans="1:38">
      <c r="AI52" s="446"/>
      <c r="AJ52" s="446"/>
      <c r="AK52" s="446"/>
      <c r="AL52" s="446"/>
    </row>
    <row r="53" spans="1:38">
      <c r="AI53" s="446"/>
      <c r="AJ53" s="446"/>
      <c r="AK53" s="446"/>
      <c r="AL53" s="446"/>
    </row>
    <row r="54" spans="1:38">
      <c r="AI54" s="446"/>
      <c r="AJ54" s="446"/>
      <c r="AK54" s="446"/>
      <c r="AL54" s="446"/>
    </row>
    <row r="55" spans="1:38">
      <c r="AI55" s="446"/>
      <c r="AJ55" s="446"/>
      <c r="AK55" s="446"/>
      <c r="AL55" s="446"/>
    </row>
    <row r="56" spans="1:38">
      <c r="AI56" s="446"/>
      <c r="AJ56" s="446"/>
      <c r="AK56" s="446"/>
      <c r="AL56" s="446"/>
    </row>
    <row r="57" spans="1:38">
      <c r="AI57" s="446"/>
      <c r="AJ57" s="446"/>
      <c r="AK57" s="446"/>
      <c r="AL57" s="446"/>
    </row>
    <row r="58" spans="1:38">
      <c r="AI58" s="446"/>
      <c r="AJ58" s="446"/>
      <c r="AK58" s="446"/>
      <c r="AL58" s="446"/>
    </row>
    <row r="59" spans="1:38" ht="17.25">
      <c r="A59" s="438" t="s">
        <v>207</v>
      </c>
      <c r="AI59" s="446"/>
      <c r="AJ59" s="446"/>
      <c r="AK59" s="446"/>
      <c r="AL59" s="446"/>
    </row>
    <row r="60" spans="1:38">
      <c r="AI60" s="446"/>
      <c r="AJ60" s="446"/>
      <c r="AK60" s="446"/>
      <c r="AL60" s="446"/>
    </row>
    <row r="61" spans="1:38" ht="14.25">
      <c r="A61" s="440" t="s">
        <v>260</v>
      </c>
      <c r="AI61" s="446"/>
      <c r="AJ61" s="446"/>
      <c r="AK61" s="446"/>
      <c r="AL61" s="446"/>
    </row>
    <row r="62" spans="1:38">
      <c r="AI62" s="446"/>
      <c r="AJ62" s="446"/>
      <c r="AK62" s="446"/>
      <c r="AL62" s="446"/>
    </row>
    <row r="63" spans="1:38">
      <c r="A63" s="441"/>
      <c r="C63" s="439" t="s">
        <v>269</v>
      </c>
      <c r="AI63" s="446"/>
      <c r="AJ63" s="446"/>
      <c r="AK63" s="446"/>
      <c r="AL63" s="446"/>
    </row>
    <row r="64" spans="1:38" ht="13.5" customHeight="1">
      <c r="A64" s="441"/>
      <c r="D64" s="725" t="s">
        <v>270</v>
      </c>
      <c r="E64" s="726"/>
      <c r="F64" s="726"/>
      <c r="G64" s="726"/>
      <c r="H64" s="726"/>
      <c r="I64" s="726"/>
      <c r="J64" s="726"/>
      <c r="K64" s="726"/>
      <c r="L64" s="726"/>
      <c r="M64" s="726"/>
      <c r="N64" s="726"/>
      <c r="O64" s="736">
        <v>105265</v>
      </c>
      <c r="P64" s="736"/>
      <c r="Q64" s="736"/>
      <c r="R64" s="736"/>
      <c r="S64" s="736"/>
      <c r="T64" s="736"/>
      <c r="U64" s="737"/>
      <c r="V64" s="470"/>
      <c r="AI64" s="446"/>
      <c r="AJ64" s="446"/>
      <c r="AK64" s="446"/>
      <c r="AL64" s="446"/>
    </row>
    <row r="65" spans="1:38" ht="13.5" customHeight="1">
      <c r="A65" s="441"/>
      <c r="D65" s="743" t="s">
        <v>271</v>
      </c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5">
        <v>1144915</v>
      </c>
      <c r="P65" s="745"/>
      <c r="Q65" s="745"/>
      <c r="R65" s="745"/>
      <c r="S65" s="745"/>
      <c r="T65" s="745"/>
      <c r="U65" s="746"/>
      <c r="V65" s="471"/>
      <c r="AI65" s="446"/>
      <c r="AJ65" s="446"/>
      <c r="AK65" s="446"/>
      <c r="AL65" s="446"/>
    </row>
    <row r="66" spans="1:38" ht="13.5" customHeight="1">
      <c r="A66" s="441"/>
      <c r="D66" s="729" t="s">
        <v>272</v>
      </c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8">
        <v>-1039650</v>
      </c>
      <c r="P66" s="738"/>
      <c r="Q66" s="738"/>
      <c r="R66" s="738"/>
      <c r="S66" s="738"/>
      <c r="T66" s="738"/>
      <c r="U66" s="739"/>
      <c r="V66" s="471"/>
      <c r="AI66" s="446"/>
      <c r="AJ66" s="446"/>
      <c r="AK66" s="446"/>
      <c r="AL66" s="446"/>
    </row>
    <row r="67" spans="1:38">
      <c r="A67" s="441"/>
      <c r="AI67" s="446"/>
      <c r="AJ67" s="446"/>
      <c r="AK67" s="446"/>
      <c r="AL67" s="446"/>
    </row>
    <row r="68" spans="1:38" ht="18" customHeight="1">
      <c r="A68" s="441"/>
      <c r="B68" s="439" t="s">
        <v>225</v>
      </c>
      <c r="I68" s="733" t="s">
        <v>273</v>
      </c>
      <c r="J68" s="733"/>
      <c r="K68" s="733"/>
      <c r="L68" s="733"/>
      <c r="M68" s="733"/>
      <c r="N68" s="733"/>
      <c r="O68" s="733"/>
      <c r="P68" s="733"/>
      <c r="Q68" s="733"/>
      <c r="R68" s="733"/>
      <c r="S68" s="733"/>
      <c r="T68" s="733"/>
      <c r="U68" s="733"/>
      <c r="V68" s="733"/>
      <c r="W68" s="733"/>
      <c r="X68" s="733"/>
      <c r="Y68" s="733"/>
      <c r="Z68" s="733"/>
      <c r="AI68" s="446"/>
      <c r="AJ68" s="472"/>
      <c r="AK68" s="472"/>
      <c r="AL68" s="446"/>
    </row>
    <row r="69" spans="1:38">
      <c r="AE69" s="448" t="s">
        <v>226</v>
      </c>
      <c r="AI69" s="473"/>
      <c r="AJ69" s="473"/>
      <c r="AK69" s="473"/>
      <c r="AL69" s="476"/>
    </row>
    <row r="70" spans="1:38">
      <c r="AI70" s="446"/>
      <c r="AJ70" s="474"/>
      <c r="AK70" s="475"/>
      <c r="AL70" s="476"/>
    </row>
    <row r="71" spans="1:38">
      <c r="AI71" s="446"/>
      <c r="AJ71" s="474"/>
      <c r="AK71" s="475"/>
      <c r="AL71" s="476"/>
    </row>
    <row r="72" spans="1:38">
      <c r="AI72" s="446"/>
      <c r="AJ72" s="474"/>
      <c r="AK72" s="475"/>
      <c r="AL72" s="476"/>
    </row>
    <row r="73" spans="1:38">
      <c r="AI73" s="446"/>
      <c r="AJ73" s="474"/>
      <c r="AK73" s="475"/>
      <c r="AL73" s="446"/>
    </row>
    <row r="74" spans="1:38">
      <c r="AI74" s="446"/>
      <c r="AJ74" s="474"/>
      <c r="AK74" s="475"/>
      <c r="AL74" s="446"/>
    </row>
    <row r="75" spans="1:38">
      <c r="AI75" s="446"/>
      <c r="AJ75" s="474"/>
      <c r="AK75" s="475"/>
      <c r="AL75" s="446"/>
    </row>
    <row r="76" spans="1:38">
      <c r="AI76" s="446"/>
      <c r="AJ76" s="446"/>
      <c r="AK76" s="446"/>
      <c r="AL76" s="446"/>
    </row>
    <row r="77" spans="1:38">
      <c r="AI77" s="446"/>
      <c r="AJ77" s="446"/>
      <c r="AK77" s="446"/>
      <c r="AL77" s="446"/>
    </row>
    <row r="78" spans="1:38">
      <c r="AI78" s="446"/>
      <c r="AJ78" s="446"/>
      <c r="AK78" s="446"/>
      <c r="AL78" s="446"/>
    </row>
    <row r="79" spans="1:38">
      <c r="AI79" s="446"/>
      <c r="AJ79" s="446"/>
      <c r="AK79" s="446"/>
      <c r="AL79" s="446"/>
    </row>
    <row r="80" spans="1:38">
      <c r="AI80" s="446"/>
      <c r="AJ80" s="446"/>
      <c r="AK80" s="446"/>
      <c r="AL80" s="446"/>
    </row>
    <row r="81" spans="1:38">
      <c r="AI81" s="446"/>
      <c r="AJ81" s="446"/>
      <c r="AK81" s="446"/>
      <c r="AL81" s="446"/>
    </row>
    <row r="82" spans="1:38">
      <c r="AI82" s="446"/>
      <c r="AJ82" s="446"/>
      <c r="AK82" s="446"/>
      <c r="AL82" s="446"/>
    </row>
    <row r="83" spans="1:38">
      <c r="AI83" s="446"/>
      <c r="AJ83" s="446"/>
      <c r="AK83" s="446"/>
      <c r="AL83" s="446"/>
    </row>
    <row r="84" spans="1:38">
      <c r="AI84" s="446"/>
      <c r="AJ84" s="446"/>
      <c r="AK84" s="446"/>
      <c r="AL84" s="446"/>
    </row>
    <row r="85" spans="1:38">
      <c r="AI85" s="446"/>
      <c r="AJ85" s="446"/>
      <c r="AK85" s="446"/>
      <c r="AL85" s="446"/>
    </row>
    <row r="86" spans="1:38">
      <c r="AI86" s="446"/>
      <c r="AJ86" s="446"/>
      <c r="AK86" s="446"/>
      <c r="AL86" s="446"/>
    </row>
    <row r="87" spans="1:38">
      <c r="AI87" s="446"/>
      <c r="AJ87" s="446"/>
      <c r="AK87" s="446"/>
      <c r="AL87" s="446"/>
    </row>
    <row r="88" spans="1:38">
      <c r="AI88" s="446"/>
      <c r="AJ88" s="446"/>
      <c r="AK88" s="446"/>
      <c r="AL88" s="446"/>
    </row>
    <row r="89" spans="1:38">
      <c r="AI89" s="446"/>
      <c r="AJ89" s="446"/>
      <c r="AK89" s="446"/>
      <c r="AL89" s="446"/>
    </row>
    <row r="90" spans="1:38">
      <c r="AI90" s="446"/>
      <c r="AJ90" s="446"/>
      <c r="AK90" s="446"/>
      <c r="AL90" s="446"/>
    </row>
    <row r="91" spans="1:38" ht="18" customHeight="1">
      <c r="A91" s="441"/>
      <c r="B91" s="439" t="s">
        <v>234</v>
      </c>
      <c r="I91" s="733" t="s">
        <v>274</v>
      </c>
      <c r="J91" s="733"/>
      <c r="K91" s="733"/>
      <c r="L91" s="733"/>
      <c r="M91" s="733"/>
      <c r="N91" s="733"/>
      <c r="O91" s="733"/>
      <c r="P91" s="733"/>
      <c r="Q91" s="733"/>
      <c r="R91" s="733"/>
      <c r="S91" s="733"/>
      <c r="T91" s="733"/>
      <c r="U91" s="733"/>
      <c r="V91" s="733"/>
      <c r="W91" s="733"/>
      <c r="X91" s="733"/>
      <c r="Y91" s="733"/>
      <c r="Z91" s="733"/>
      <c r="AI91" s="446"/>
      <c r="AJ91" s="472"/>
      <c r="AK91" s="472"/>
      <c r="AL91" s="446"/>
    </row>
    <row r="92" spans="1:38">
      <c r="AE92" s="448" t="s">
        <v>226</v>
      </c>
      <c r="AI92" s="473"/>
      <c r="AJ92" s="473"/>
      <c r="AK92" s="473"/>
      <c r="AL92" s="446"/>
    </row>
    <row r="93" spans="1:38">
      <c r="AI93" s="446"/>
      <c r="AJ93" s="474"/>
      <c r="AK93" s="475"/>
      <c r="AL93" s="446"/>
    </row>
    <row r="94" spans="1:38">
      <c r="AI94" s="446"/>
      <c r="AJ94" s="474"/>
      <c r="AK94" s="475"/>
      <c r="AL94" s="446"/>
    </row>
    <row r="95" spans="1:38">
      <c r="AI95" s="446"/>
      <c r="AJ95" s="474"/>
      <c r="AK95" s="475"/>
      <c r="AL95" s="446"/>
    </row>
    <row r="96" spans="1:38">
      <c r="AI96" s="474"/>
      <c r="AJ96" s="474"/>
      <c r="AK96" s="475"/>
      <c r="AL96" s="446"/>
    </row>
    <row r="97" spans="2:38">
      <c r="AI97" s="446"/>
      <c r="AJ97" s="474"/>
      <c r="AK97" s="475"/>
      <c r="AL97" s="446"/>
    </row>
    <row r="98" spans="2:38">
      <c r="AI98" s="446"/>
      <c r="AJ98" s="474"/>
      <c r="AK98" s="475"/>
      <c r="AL98" s="446"/>
    </row>
    <row r="99" spans="2:38">
      <c r="AI99" s="446"/>
      <c r="AJ99" s="446"/>
      <c r="AK99" s="446"/>
      <c r="AL99" s="446"/>
    </row>
    <row r="100" spans="2:38">
      <c r="AI100" s="446"/>
      <c r="AJ100" s="446"/>
      <c r="AK100" s="446"/>
      <c r="AL100" s="446"/>
    </row>
    <row r="101" spans="2:38">
      <c r="AI101" s="446"/>
      <c r="AJ101" s="446"/>
      <c r="AK101" s="446"/>
      <c r="AL101" s="446"/>
    </row>
    <row r="102" spans="2:38">
      <c r="AI102" s="446"/>
      <c r="AJ102" s="446"/>
      <c r="AK102" s="446"/>
      <c r="AL102" s="446"/>
    </row>
    <row r="103" spans="2:38">
      <c r="AI103" s="446"/>
      <c r="AJ103" s="446"/>
      <c r="AK103" s="446"/>
      <c r="AL103" s="446"/>
    </row>
    <row r="104" spans="2:38">
      <c r="AI104" s="446"/>
      <c r="AJ104" s="446"/>
      <c r="AK104" s="446"/>
      <c r="AL104" s="446"/>
    </row>
    <row r="105" spans="2:38">
      <c r="AI105" s="446"/>
      <c r="AJ105" s="446"/>
      <c r="AK105" s="446"/>
      <c r="AL105" s="446"/>
    </row>
    <row r="106" spans="2:38">
      <c r="AI106" s="446"/>
      <c r="AJ106" s="446"/>
      <c r="AK106" s="446"/>
      <c r="AL106" s="446"/>
    </row>
    <row r="107" spans="2:38">
      <c r="AI107" s="446"/>
      <c r="AJ107" s="446"/>
      <c r="AK107" s="446"/>
      <c r="AL107" s="446"/>
    </row>
    <row r="108" spans="2:38">
      <c r="AI108" s="446"/>
      <c r="AJ108" s="446"/>
      <c r="AK108" s="446"/>
      <c r="AL108" s="446"/>
    </row>
    <row r="109" spans="2:38">
      <c r="AI109" s="446"/>
      <c r="AJ109" s="446"/>
      <c r="AK109" s="446"/>
      <c r="AL109" s="446"/>
    </row>
    <row r="110" spans="2:38">
      <c r="AI110" s="446"/>
      <c r="AJ110" s="446"/>
      <c r="AK110" s="446"/>
      <c r="AL110" s="446"/>
    </row>
    <row r="111" spans="2:38">
      <c r="AI111" s="446"/>
      <c r="AJ111" s="446"/>
      <c r="AK111" s="446"/>
      <c r="AL111" s="446"/>
    </row>
    <row r="112" spans="2:38">
      <c r="B112" s="439" t="s">
        <v>275</v>
      </c>
      <c r="AI112" s="446"/>
      <c r="AJ112" s="472"/>
      <c r="AK112" s="472"/>
      <c r="AL112" s="446"/>
    </row>
    <row r="113" spans="1:38">
      <c r="C113" s="477" t="s">
        <v>251</v>
      </c>
      <c r="U113" s="652">
        <v>829444</v>
      </c>
      <c r="V113" s="652"/>
      <c r="W113" s="652"/>
      <c r="X113" s="652"/>
      <c r="Y113" s="652"/>
      <c r="Z113" s="652"/>
      <c r="AI113" s="473"/>
      <c r="AJ113" s="473"/>
      <c r="AK113" s="473"/>
      <c r="AL113" s="446"/>
    </row>
    <row r="114" spans="1:38">
      <c r="C114" s="477" t="s">
        <v>252</v>
      </c>
      <c r="U114" s="652" t="s">
        <v>254</v>
      </c>
      <c r="V114" s="652"/>
      <c r="W114" s="652"/>
      <c r="X114" s="652"/>
      <c r="Y114" s="652"/>
      <c r="Z114" s="652"/>
      <c r="AI114" s="478"/>
      <c r="AJ114" s="474"/>
      <c r="AK114" s="475"/>
      <c r="AL114" s="446"/>
    </row>
    <row r="115" spans="1:38">
      <c r="C115" s="477" t="s">
        <v>253</v>
      </c>
      <c r="U115" s="652" t="s">
        <v>254</v>
      </c>
      <c r="V115" s="652"/>
      <c r="W115" s="652"/>
      <c r="X115" s="652"/>
      <c r="Y115" s="652"/>
      <c r="Z115" s="652"/>
      <c r="AI115" s="478"/>
      <c r="AJ115" s="474"/>
      <c r="AK115" s="475"/>
      <c r="AL115" s="446"/>
    </row>
    <row r="116" spans="1:38">
      <c r="C116" s="477" t="s">
        <v>276</v>
      </c>
      <c r="U116" s="652">
        <v>136047</v>
      </c>
      <c r="V116" s="652"/>
      <c r="W116" s="652"/>
      <c r="X116" s="652"/>
      <c r="Y116" s="652"/>
      <c r="Z116" s="652"/>
      <c r="AI116" s="478"/>
      <c r="AJ116" s="474"/>
      <c r="AK116" s="475"/>
      <c r="AL116" s="446"/>
    </row>
    <row r="117" spans="1:38">
      <c r="C117" s="477" t="s">
        <v>257</v>
      </c>
      <c r="U117" s="652">
        <v>74159</v>
      </c>
      <c r="V117" s="652"/>
      <c r="W117" s="652"/>
      <c r="X117" s="652"/>
      <c r="Y117" s="652"/>
      <c r="Z117" s="652"/>
      <c r="AI117" s="478"/>
      <c r="AJ117" s="474"/>
      <c r="AK117" s="475"/>
      <c r="AL117" s="446"/>
    </row>
    <row r="118" spans="1:38">
      <c r="B118" s="479"/>
      <c r="C118" s="742" t="s">
        <v>258</v>
      </c>
      <c r="D118" s="742"/>
      <c r="E118" s="742"/>
      <c r="F118" s="742"/>
      <c r="G118" s="742"/>
      <c r="H118" s="742"/>
      <c r="I118" s="742"/>
      <c r="J118" s="742"/>
      <c r="K118" s="742"/>
      <c r="L118" s="742"/>
      <c r="M118" s="742"/>
      <c r="N118" s="742"/>
      <c r="O118" s="742"/>
      <c r="P118" s="742"/>
      <c r="Q118" s="742"/>
      <c r="R118" s="742"/>
      <c r="S118" s="742"/>
      <c r="T118" s="654">
        <v>1039650</v>
      </c>
      <c r="U118" s="654"/>
      <c r="V118" s="654"/>
      <c r="W118" s="654"/>
      <c r="X118" s="654"/>
      <c r="Y118" s="654"/>
      <c r="Z118" s="654"/>
      <c r="AA118" s="479"/>
      <c r="AI118" s="478"/>
      <c r="AJ118" s="474"/>
      <c r="AK118" s="475"/>
      <c r="AL118" s="446"/>
    </row>
    <row r="119" spans="1:38">
      <c r="B119" s="439" t="s">
        <v>277</v>
      </c>
      <c r="C119" s="446"/>
      <c r="D119" s="446"/>
      <c r="E119" s="446"/>
      <c r="F119" s="446"/>
      <c r="G119" s="446"/>
      <c r="H119" s="446"/>
      <c r="I119" s="446"/>
      <c r="J119" s="446"/>
      <c r="K119" s="446"/>
      <c r="L119" s="446"/>
      <c r="M119" s="446"/>
      <c r="N119" s="446"/>
      <c r="O119" s="446"/>
      <c r="P119" s="446"/>
      <c r="Q119" s="446"/>
      <c r="R119" s="446"/>
      <c r="S119" s="446"/>
      <c r="T119" s="446"/>
      <c r="U119" s="468"/>
      <c r="V119" s="468"/>
      <c r="W119" s="468"/>
      <c r="X119" s="468"/>
      <c r="Y119" s="468"/>
      <c r="Z119" s="468"/>
      <c r="AA119" s="446"/>
      <c r="AI119" s="446"/>
      <c r="AJ119" s="474"/>
      <c r="AK119" s="475"/>
      <c r="AL119" s="446"/>
    </row>
    <row r="120" spans="1:38"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446"/>
      <c r="U120" s="468"/>
      <c r="V120" s="468"/>
      <c r="W120" s="468"/>
      <c r="X120" s="468"/>
      <c r="Y120" s="468"/>
      <c r="Z120" s="468"/>
      <c r="AA120" s="446"/>
      <c r="AI120" s="446"/>
      <c r="AJ120" s="474"/>
      <c r="AK120" s="475"/>
      <c r="AL120" s="446"/>
    </row>
    <row r="121" spans="1:38" ht="17.25">
      <c r="A121" s="438" t="s">
        <v>207</v>
      </c>
      <c r="AI121" s="446"/>
      <c r="AJ121" s="446"/>
      <c r="AK121" s="446"/>
      <c r="AL121" s="446"/>
    </row>
    <row r="122" spans="1:38">
      <c r="AI122" s="446"/>
      <c r="AJ122" s="446"/>
      <c r="AK122" s="446"/>
      <c r="AL122" s="446"/>
    </row>
    <row r="123" spans="1:38" ht="14.25">
      <c r="A123" s="440" t="s">
        <v>260</v>
      </c>
      <c r="AI123" s="446"/>
      <c r="AJ123" s="446"/>
      <c r="AK123" s="446"/>
      <c r="AL123" s="446"/>
    </row>
    <row r="124" spans="1:38">
      <c r="C124" s="446"/>
      <c r="D124" s="446"/>
      <c r="E124" s="446"/>
      <c r="F124" s="446"/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68"/>
      <c r="V124" s="468"/>
      <c r="W124" s="468"/>
      <c r="X124" s="468"/>
      <c r="Y124" s="468"/>
      <c r="Z124" s="468"/>
      <c r="AA124" s="446"/>
      <c r="AI124" s="446"/>
      <c r="AJ124" s="475"/>
      <c r="AK124" s="475"/>
      <c r="AL124" s="446"/>
    </row>
    <row r="125" spans="1:38">
      <c r="A125" s="441" t="s">
        <v>278</v>
      </c>
      <c r="AI125" s="446"/>
      <c r="AJ125" s="475"/>
      <c r="AK125" s="475"/>
      <c r="AL125" s="446"/>
    </row>
    <row r="126" spans="1:38">
      <c r="A126" s="441"/>
      <c r="AI126" s="446"/>
      <c r="AJ126" s="446"/>
      <c r="AK126" s="446"/>
      <c r="AL126" s="446"/>
    </row>
    <row r="127" spans="1:38">
      <c r="A127" s="441"/>
      <c r="D127" s="725" t="s">
        <v>279</v>
      </c>
      <c r="E127" s="726"/>
      <c r="F127" s="726"/>
      <c r="G127" s="726"/>
      <c r="H127" s="726"/>
      <c r="I127" s="726"/>
      <c r="J127" s="726"/>
      <c r="K127" s="726"/>
      <c r="L127" s="726"/>
      <c r="M127" s="726"/>
      <c r="N127" s="726"/>
      <c r="O127" s="736">
        <v>18829526</v>
      </c>
      <c r="P127" s="736"/>
      <c r="Q127" s="736"/>
      <c r="R127" s="736"/>
      <c r="S127" s="736"/>
      <c r="T127" s="736"/>
      <c r="U127" s="737"/>
      <c r="AI127" s="446"/>
      <c r="AJ127" s="446"/>
      <c r="AK127" s="446"/>
      <c r="AL127" s="446"/>
    </row>
    <row r="128" spans="1:38">
      <c r="A128" s="441"/>
      <c r="D128" s="729" t="s">
        <v>280</v>
      </c>
      <c r="E128" s="730"/>
      <c r="F128" s="730"/>
      <c r="G128" s="730"/>
      <c r="H128" s="730"/>
      <c r="I128" s="730"/>
      <c r="J128" s="730"/>
      <c r="K128" s="730"/>
      <c r="L128" s="730"/>
      <c r="M128" s="730"/>
      <c r="N128" s="730"/>
      <c r="O128" s="738">
        <v>3012863</v>
      </c>
      <c r="P128" s="738"/>
      <c r="Q128" s="738"/>
      <c r="R128" s="738"/>
      <c r="S128" s="738"/>
      <c r="T128" s="738"/>
      <c r="U128" s="739"/>
      <c r="AI128" s="446"/>
      <c r="AJ128" s="446"/>
      <c r="AK128" s="446"/>
      <c r="AL128" s="446"/>
    </row>
    <row r="129" spans="1:39">
      <c r="A129" s="441"/>
      <c r="D129" s="478"/>
      <c r="E129" s="478"/>
      <c r="F129" s="478"/>
      <c r="G129" s="478"/>
      <c r="H129" s="478"/>
      <c r="I129" s="478"/>
      <c r="J129" s="478"/>
      <c r="K129" s="478"/>
      <c r="L129" s="478"/>
      <c r="M129" s="478"/>
      <c r="N129" s="478"/>
      <c r="O129" s="480"/>
      <c r="P129" s="480"/>
      <c r="Q129" s="480"/>
      <c r="R129" s="480"/>
      <c r="S129" s="480"/>
      <c r="T129" s="480"/>
      <c r="U129" s="480"/>
      <c r="AI129" s="446"/>
      <c r="AJ129" s="446"/>
      <c r="AK129" s="446"/>
      <c r="AL129" s="446"/>
    </row>
    <row r="130" spans="1:39">
      <c r="A130" s="441"/>
      <c r="AI130" s="446"/>
      <c r="AJ130" s="446"/>
      <c r="AK130" s="446"/>
      <c r="AL130" s="446"/>
    </row>
    <row r="131" spans="1:39">
      <c r="A131" s="441" t="s">
        <v>281</v>
      </c>
      <c r="AI131" s="446"/>
      <c r="AJ131" s="446"/>
      <c r="AK131" s="446"/>
      <c r="AL131" s="446"/>
    </row>
    <row r="132" spans="1:39">
      <c r="AI132" s="446"/>
      <c r="AJ132" s="446"/>
      <c r="AK132" s="446"/>
      <c r="AL132" s="446"/>
    </row>
    <row r="133" spans="1:39" ht="17.25">
      <c r="A133" s="441"/>
      <c r="I133" s="740" t="s">
        <v>282</v>
      </c>
      <c r="J133" s="740"/>
      <c r="K133" s="740"/>
      <c r="L133" s="740"/>
      <c r="M133" s="740"/>
      <c r="N133" s="740"/>
      <c r="O133" s="740"/>
      <c r="P133" s="740"/>
      <c r="Q133" s="740"/>
      <c r="R133" s="740"/>
      <c r="S133" s="740"/>
      <c r="T133" s="740"/>
      <c r="U133" s="740"/>
      <c r="V133" s="740"/>
      <c r="W133" s="740"/>
      <c r="X133" s="740"/>
      <c r="Y133" s="740"/>
      <c r="Z133" s="740"/>
      <c r="AI133" s="446"/>
      <c r="AJ133" s="446"/>
      <c r="AK133" s="446"/>
      <c r="AL133" s="446"/>
    </row>
    <row r="134" spans="1:39" ht="18" customHeight="1">
      <c r="X134" s="481" t="s">
        <v>283</v>
      </c>
      <c r="AE134" s="448"/>
      <c r="AI134" s="446"/>
      <c r="AJ134" s="472"/>
      <c r="AK134" s="446"/>
      <c r="AL134" s="472"/>
    </row>
    <row r="135" spans="1:39">
      <c r="X135" s="481" t="s">
        <v>284</v>
      </c>
      <c r="AI135" s="473"/>
      <c r="AJ135" s="473"/>
      <c r="AK135" s="446"/>
      <c r="AL135" s="473"/>
    </row>
    <row r="136" spans="1:39">
      <c r="X136" s="481" t="s">
        <v>285</v>
      </c>
      <c r="Y136" s="481"/>
      <c r="AI136" s="446"/>
      <c r="AJ136" s="482"/>
      <c r="AK136" s="446"/>
      <c r="AL136" s="475"/>
    </row>
    <row r="137" spans="1:39">
      <c r="X137" s="481" t="s">
        <v>286</v>
      </c>
      <c r="AI137" s="446"/>
      <c r="AJ137" s="482"/>
      <c r="AK137" s="446"/>
      <c r="AL137" s="475"/>
    </row>
    <row r="138" spans="1:39">
      <c r="AI138" s="446"/>
      <c r="AJ138" s="482"/>
      <c r="AK138" s="446"/>
      <c r="AL138" s="475"/>
    </row>
    <row r="139" spans="1:39">
      <c r="AI139" s="446"/>
      <c r="AJ139" s="482"/>
      <c r="AK139" s="446"/>
      <c r="AL139" s="475"/>
    </row>
    <row r="140" spans="1:39">
      <c r="AI140" s="446"/>
      <c r="AJ140" s="482"/>
      <c r="AK140" s="446"/>
      <c r="AL140" s="475"/>
    </row>
    <row r="141" spans="1:39">
      <c r="AI141" s="446"/>
      <c r="AJ141" s="482"/>
      <c r="AK141" s="446"/>
      <c r="AL141" s="475"/>
    </row>
    <row r="142" spans="1:39">
      <c r="AI142" s="446"/>
      <c r="AJ142" s="482"/>
      <c r="AK142" s="446"/>
      <c r="AL142" s="475"/>
    </row>
    <row r="143" spans="1:39">
      <c r="AI143" s="446"/>
      <c r="AJ143" s="482"/>
      <c r="AK143" s="446"/>
      <c r="AL143" s="475"/>
    </row>
    <row r="144" spans="1:39">
      <c r="AI144" s="446"/>
      <c r="AJ144" s="482"/>
      <c r="AK144" s="446"/>
      <c r="AL144" s="475"/>
      <c r="AM144" s="483"/>
    </row>
    <row r="145" spans="1:38">
      <c r="AI145" s="446"/>
      <c r="AJ145" s="482"/>
      <c r="AK145" s="446"/>
      <c r="AL145" s="475"/>
    </row>
    <row r="146" spans="1:38">
      <c r="AI146" s="446"/>
      <c r="AJ146" s="484"/>
      <c r="AK146" s="446"/>
      <c r="AL146" s="475"/>
    </row>
    <row r="147" spans="1:38">
      <c r="AI147" s="446"/>
      <c r="AJ147" s="446"/>
      <c r="AK147" s="446"/>
      <c r="AL147" s="475"/>
    </row>
    <row r="148" spans="1:38">
      <c r="AI148" s="446"/>
      <c r="AJ148" s="446"/>
      <c r="AK148" s="446"/>
      <c r="AL148" s="475"/>
    </row>
    <row r="149" spans="1:38">
      <c r="AI149" s="446"/>
      <c r="AJ149" s="446"/>
      <c r="AK149" s="446"/>
      <c r="AL149" s="475"/>
    </row>
    <row r="150" spans="1:38">
      <c r="AI150" s="446"/>
      <c r="AJ150" s="446"/>
      <c r="AK150" s="446"/>
      <c r="AL150" s="446"/>
    </row>
    <row r="151" spans="1:38">
      <c r="AI151" s="446"/>
      <c r="AJ151" s="446"/>
      <c r="AK151" s="741"/>
      <c r="AL151" s="741"/>
    </row>
    <row r="152" spans="1:38">
      <c r="AI152" s="446"/>
      <c r="AJ152" s="446"/>
      <c r="AK152" s="741"/>
      <c r="AL152" s="741"/>
    </row>
    <row r="153" spans="1:38">
      <c r="AI153" s="446"/>
      <c r="AJ153" s="446"/>
      <c r="AK153" s="741"/>
      <c r="AL153" s="741"/>
    </row>
    <row r="154" spans="1:38">
      <c r="AI154" s="446"/>
      <c r="AJ154" s="446"/>
      <c r="AK154" s="741"/>
      <c r="AL154" s="741"/>
    </row>
    <row r="155" spans="1:38">
      <c r="AI155" s="446"/>
      <c r="AJ155" s="446"/>
      <c r="AK155" s="741"/>
      <c r="AL155" s="741"/>
    </row>
    <row r="156" spans="1:38">
      <c r="AI156" s="446"/>
      <c r="AJ156" s="446"/>
      <c r="AK156" s="485"/>
      <c r="AL156" s="485"/>
    </row>
    <row r="157" spans="1:38">
      <c r="A157" s="441" t="s">
        <v>287</v>
      </c>
      <c r="AI157" s="446"/>
      <c r="AJ157" s="446"/>
      <c r="AK157" s="446"/>
      <c r="AL157" s="446"/>
    </row>
    <row r="158" spans="1:38">
      <c r="AI158" s="446"/>
      <c r="AJ158" s="446"/>
      <c r="AK158" s="446"/>
      <c r="AL158" s="446"/>
    </row>
    <row r="159" spans="1:38">
      <c r="D159" s="725" t="s">
        <v>288</v>
      </c>
      <c r="E159" s="726"/>
      <c r="F159" s="726"/>
      <c r="G159" s="726"/>
      <c r="H159" s="726"/>
      <c r="I159" s="726"/>
      <c r="J159" s="726"/>
      <c r="K159" s="726"/>
      <c r="L159" s="726"/>
      <c r="M159" s="726"/>
      <c r="N159" s="726"/>
      <c r="O159" s="727">
        <v>156.99</v>
      </c>
      <c r="P159" s="727"/>
      <c r="Q159" s="727"/>
      <c r="R159" s="727"/>
      <c r="S159" s="727"/>
      <c r="T159" s="727"/>
      <c r="U159" s="728"/>
      <c r="AI159" s="446"/>
      <c r="AJ159" s="446"/>
      <c r="AK159" s="446"/>
      <c r="AL159" s="446"/>
    </row>
    <row r="160" spans="1:38">
      <c r="D160" s="729" t="s">
        <v>289</v>
      </c>
      <c r="E160" s="730"/>
      <c r="F160" s="730"/>
      <c r="G160" s="730"/>
      <c r="H160" s="730"/>
      <c r="I160" s="730"/>
      <c r="J160" s="730"/>
      <c r="K160" s="730"/>
      <c r="L160" s="730"/>
      <c r="M160" s="730"/>
      <c r="N160" s="730"/>
      <c r="O160" s="731">
        <v>160.57</v>
      </c>
      <c r="P160" s="731"/>
      <c r="Q160" s="731"/>
      <c r="R160" s="731"/>
      <c r="S160" s="731"/>
      <c r="T160" s="731"/>
      <c r="U160" s="732"/>
      <c r="AI160" s="446"/>
      <c r="AJ160" s="446"/>
      <c r="AK160" s="446"/>
      <c r="AL160" s="446"/>
    </row>
    <row r="161" spans="35:38">
      <c r="AI161" s="446"/>
      <c r="AJ161" s="446"/>
      <c r="AK161" s="446"/>
      <c r="AL161" s="446"/>
    </row>
    <row r="162" spans="35:38">
      <c r="AI162" s="446"/>
      <c r="AJ162" s="446"/>
      <c r="AK162" s="446"/>
      <c r="AL162" s="446"/>
    </row>
    <row r="163" spans="35:38">
      <c r="AI163" s="446"/>
      <c r="AJ163" s="446"/>
      <c r="AK163" s="446"/>
      <c r="AL163" s="446"/>
    </row>
    <row r="164" spans="35:38">
      <c r="AI164" s="446"/>
      <c r="AJ164" s="446"/>
      <c r="AK164" s="446"/>
      <c r="AL164" s="446"/>
    </row>
    <row r="165" spans="35:38">
      <c r="AI165" s="446"/>
      <c r="AJ165" s="446"/>
      <c r="AK165" s="446"/>
      <c r="AL165" s="446"/>
    </row>
    <row r="166" spans="35:38">
      <c r="AI166" s="446"/>
      <c r="AJ166" s="446"/>
      <c r="AK166" s="446"/>
      <c r="AL166" s="446"/>
    </row>
    <row r="167" spans="35:38">
      <c r="AI167" s="446"/>
      <c r="AJ167" s="446"/>
      <c r="AK167" s="446"/>
      <c r="AL167" s="446"/>
    </row>
    <row r="168" spans="35:38">
      <c r="AI168" s="446"/>
      <c r="AJ168" s="446"/>
      <c r="AK168" s="446"/>
      <c r="AL168" s="446"/>
    </row>
    <row r="169" spans="35:38">
      <c r="AI169" s="446"/>
      <c r="AJ169" s="446"/>
      <c r="AK169" s="446"/>
      <c r="AL169" s="446"/>
    </row>
    <row r="170" spans="35:38">
      <c r="AI170" s="446"/>
      <c r="AJ170" s="446"/>
      <c r="AK170" s="446"/>
      <c r="AL170" s="446"/>
    </row>
    <row r="171" spans="35:38">
      <c r="AI171" s="446"/>
      <c r="AJ171" s="446"/>
      <c r="AK171" s="446"/>
      <c r="AL171" s="446"/>
    </row>
    <row r="172" spans="35:38">
      <c r="AI172" s="446"/>
      <c r="AJ172" s="446"/>
      <c r="AK172" s="446"/>
      <c r="AL172" s="446"/>
    </row>
    <row r="173" spans="35:38">
      <c r="AI173" s="446"/>
      <c r="AJ173" s="446"/>
      <c r="AK173" s="446"/>
      <c r="AL173" s="446"/>
    </row>
    <row r="174" spans="35:38">
      <c r="AI174" s="446"/>
      <c r="AJ174" s="446"/>
      <c r="AK174" s="446"/>
      <c r="AL174" s="446"/>
    </row>
    <row r="175" spans="35:38">
      <c r="AI175" s="446"/>
      <c r="AJ175" s="446"/>
      <c r="AK175" s="446"/>
      <c r="AL175" s="446"/>
    </row>
    <row r="176" spans="35:38">
      <c r="AI176" s="446"/>
      <c r="AJ176" s="446"/>
      <c r="AK176" s="446"/>
      <c r="AL176" s="446"/>
    </row>
    <row r="177" spans="1:38">
      <c r="AI177" s="446"/>
      <c r="AJ177" s="446"/>
      <c r="AK177" s="446"/>
      <c r="AL177" s="446"/>
    </row>
    <row r="178" spans="1:38">
      <c r="AI178" s="446"/>
      <c r="AJ178" s="446"/>
      <c r="AK178" s="446"/>
      <c r="AL178" s="446"/>
    </row>
    <row r="179" spans="1:38">
      <c r="AI179" s="446"/>
      <c r="AJ179" s="446"/>
      <c r="AK179" s="446"/>
      <c r="AL179" s="446"/>
    </row>
    <row r="180" spans="1:38">
      <c r="AI180" s="446"/>
      <c r="AJ180" s="446"/>
      <c r="AK180" s="446"/>
      <c r="AL180" s="446"/>
    </row>
    <row r="181" spans="1:38">
      <c r="AI181" s="446"/>
      <c r="AJ181" s="446"/>
      <c r="AK181" s="446"/>
      <c r="AL181" s="446"/>
    </row>
    <row r="182" spans="1:38" ht="17.25">
      <c r="A182" s="438" t="s">
        <v>207</v>
      </c>
      <c r="AI182" s="446"/>
      <c r="AJ182" s="446"/>
      <c r="AK182" s="446"/>
      <c r="AL182" s="446"/>
    </row>
    <row r="183" spans="1:38">
      <c r="AI183" s="446"/>
      <c r="AJ183" s="446"/>
      <c r="AK183" s="446"/>
      <c r="AL183" s="446"/>
    </row>
    <row r="184" spans="1:38" ht="14.25">
      <c r="A184" s="440" t="s">
        <v>260</v>
      </c>
      <c r="AI184" s="446"/>
      <c r="AJ184" s="446"/>
      <c r="AK184" s="446"/>
      <c r="AL184" s="446"/>
    </row>
    <row r="185" spans="1:38">
      <c r="AI185" s="446"/>
      <c r="AJ185" s="446"/>
      <c r="AK185" s="446"/>
      <c r="AL185" s="446"/>
    </row>
    <row r="186" spans="1:38">
      <c r="A186" s="441" t="s">
        <v>290</v>
      </c>
      <c r="AI186" s="446"/>
      <c r="AJ186" s="446"/>
      <c r="AK186" s="446"/>
      <c r="AL186" s="446"/>
    </row>
    <row r="187" spans="1:38">
      <c r="AI187" s="446"/>
      <c r="AJ187" s="446"/>
      <c r="AK187" s="446"/>
      <c r="AL187" s="446"/>
    </row>
    <row r="188" spans="1:38" ht="17.25">
      <c r="I188" s="733" t="s">
        <v>291</v>
      </c>
      <c r="J188" s="733"/>
      <c r="K188" s="733"/>
      <c r="L188" s="733"/>
      <c r="M188" s="733"/>
      <c r="N188" s="733"/>
      <c r="O188" s="733"/>
      <c r="P188" s="733"/>
      <c r="Q188" s="733"/>
      <c r="R188" s="733"/>
      <c r="S188" s="733"/>
      <c r="T188" s="733"/>
      <c r="U188" s="733"/>
      <c r="V188" s="733"/>
      <c r="W188" s="733"/>
      <c r="X188" s="733"/>
      <c r="Y188" s="733"/>
      <c r="Z188" s="733"/>
      <c r="AI188" s="446"/>
      <c r="AJ188" s="446"/>
      <c r="AK188" s="446"/>
      <c r="AL188" s="446"/>
    </row>
    <row r="189" spans="1:38">
      <c r="AE189" s="448"/>
      <c r="AI189" s="446"/>
      <c r="AJ189" s="446"/>
      <c r="AK189" s="446"/>
      <c r="AL189" s="446"/>
    </row>
    <row r="190" spans="1:38">
      <c r="AI190" s="446"/>
      <c r="AJ190" s="446"/>
      <c r="AK190" s="446"/>
      <c r="AL190" s="446"/>
    </row>
    <row r="191" spans="1:38">
      <c r="AI191" s="473"/>
      <c r="AJ191" s="473"/>
      <c r="AK191" s="446"/>
      <c r="AL191" s="446"/>
    </row>
    <row r="192" spans="1:38">
      <c r="AI192" s="446"/>
      <c r="AJ192" s="486"/>
      <c r="AK192" s="446"/>
      <c r="AL192" s="446"/>
    </row>
    <row r="193" spans="35:38">
      <c r="AI193" s="446"/>
      <c r="AJ193" s="486"/>
      <c r="AK193" s="446"/>
      <c r="AL193" s="446"/>
    </row>
    <row r="194" spans="35:38">
      <c r="AI194" s="446"/>
      <c r="AJ194" s="486"/>
      <c r="AK194" s="446"/>
      <c r="AL194" s="446"/>
    </row>
    <row r="195" spans="35:38">
      <c r="AI195" s="446"/>
      <c r="AJ195" s="486"/>
      <c r="AK195" s="446"/>
      <c r="AL195" s="446"/>
    </row>
    <row r="196" spans="35:38">
      <c r="AI196" s="446"/>
      <c r="AJ196" s="486"/>
      <c r="AK196" s="446"/>
      <c r="AL196" s="446"/>
    </row>
    <row r="197" spans="35:38">
      <c r="AI197" s="446"/>
      <c r="AJ197" s="486"/>
      <c r="AK197" s="446"/>
      <c r="AL197" s="446"/>
    </row>
    <row r="198" spans="35:38">
      <c r="AI198" s="446"/>
      <c r="AJ198" s="486"/>
      <c r="AK198" s="446"/>
      <c r="AL198" s="446"/>
    </row>
    <row r="199" spans="35:38">
      <c r="AI199" s="446"/>
      <c r="AJ199" s="486"/>
    </row>
    <row r="200" spans="35:38">
      <c r="AI200" s="446"/>
      <c r="AJ200" s="486"/>
    </row>
    <row r="215" spans="1:36" ht="14.25">
      <c r="A215" s="441" t="s">
        <v>292</v>
      </c>
      <c r="B215" s="487"/>
      <c r="C215" s="487"/>
      <c r="D215" s="487"/>
      <c r="E215" s="487"/>
      <c r="F215" s="487"/>
      <c r="G215" s="487"/>
      <c r="H215" s="487"/>
      <c r="I215" s="487"/>
      <c r="J215" s="487"/>
      <c r="K215" s="487"/>
      <c r="L215" s="487"/>
      <c r="M215" s="487"/>
      <c r="N215" s="487"/>
      <c r="O215" s="487"/>
      <c r="P215" s="487"/>
      <c r="Q215" s="487"/>
      <c r="R215" s="487"/>
      <c r="S215" s="487"/>
      <c r="T215" s="487"/>
      <c r="U215" s="487"/>
      <c r="V215" s="487"/>
      <c r="W215" s="487"/>
      <c r="X215" s="487"/>
      <c r="Y215" s="487"/>
      <c r="Z215" s="487"/>
      <c r="AA215" s="487"/>
      <c r="AB215" s="487"/>
      <c r="AC215" s="487"/>
    </row>
    <row r="216" spans="1:36" ht="14.25">
      <c r="B216" s="487"/>
      <c r="C216" s="488"/>
      <c r="D216" s="488"/>
      <c r="E216" s="488"/>
      <c r="F216" s="487"/>
      <c r="G216" s="487"/>
      <c r="H216" s="487"/>
      <c r="I216" s="487"/>
      <c r="J216" s="487"/>
      <c r="K216" s="487"/>
      <c r="L216" s="487"/>
      <c r="M216" s="487"/>
      <c r="N216" s="487"/>
      <c r="O216" s="487"/>
      <c r="P216" s="487"/>
      <c r="Q216" s="487"/>
      <c r="R216" s="487"/>
      <c r="S216" s="487"/>
      <c r="T216" s="487"/>
      <c r="U216" s="487"/>
      <c r="V216" s="487"/>
      <c r="W216" s="487"/>
      <c r="X216" s="487"/>
      <c r="Y216" s="487"/>
      <c r="Z216" s="487"/>
      <c r="AA216" s="487"/>
      <c r="AB216" s="487"/>
      <c r="AC216" s="487"/>
      <c r="AD216" s="487"/>
      <c r="AF216" s="489"/>
      <c r="AG216" s="490" t="s">
        <v>293</v>
      </c>
    </row>
    <row r="217" spans="1:36">
      <c r="B217" s="491" t="s">
        <v>294</v>
      </c>
      <c r="C217" s="492"/>
      <c r="D217" s="492"/>
      <c r="E217" s="492"/>
      <c r="F217" s="492"/>
      <c r="G217" s="492"/>
      <c r="H217" s="492"/>
      <c r="I217" s="492"/>
      <c r="J217" s="492"/>
      <c r="K217" s="492"/>
      <c r="L217" s="734">
        <v>16778908</v>
      </c>
      <c r="M217" s="734"/>
      <c r="N217" s="734"/>
      <c r="O217" s="734"/>
      <c r="P217" s="734"/>
      <c r="Q217" s="735"/>
      <c r="R217" s="493" t="s">
        <v>295</v>
      </c>
      <c r="S217" s="494"/>
      <c r="T217" s="494"/>
      <c r="U217" s="494"/>
      <c r="V217" s="494"/>
      <c r="W217" s="494"/>
      <c r="X217" s="494"/>
      <c r="Y217" s="494"/>
      <c r="Z217" s="494"/>
      <c r="AA217" s="494"/>
      <c r="AB217" s="720">
        <v>3220279</v>
      </c>
      <c r="AC217" s="721"/>
      <c r="AD217" s="721"/>
      <c r="AE217" s="721"/>
      <c r="AF217" s="721"/>
      <c r="AG217" s="722"/>
      <c r="AH217" s="489"/>
    </row>
    <row r="218" spans="1:36">
      <c r="B218" s="495" t="s">
        <v>296</v>
      </c>
      <c r="C218" s="496"/>
      <c r="D218" s="496"/>
      <c r="E218" s="496"/>
      <c r="F218" s="496"/>
      <c r="G218" s="496"/>
      <c r="H218" s="496"/>
      <c r="I218" s="496"/>
      <c r="J218" s="496"/>
      <c r="K218" s="496"/>
      <c r="L218" s="723">
        <v>16769845</v>
      </c>
      <c r="M218" s="723"/>
      <c r="N218" s="723"/>
      <c r="O218" s="723"/>
      <c r="P218" s="723"/>
      <c r="Q218" s="724"/>
      <c r="R218" s="497"/>
      <c r="S218" s="498" t="s">
        <v>244</v>
      </c>
      <c r="T218" s="498"/>
      <c r="U218" s="498"/>
      <c r="V218" s="498"/>
      <c r="W218" s="498"/>
      <c r="X218" s="498"/>
      <c r="Y218" s="498"/>
      <c r="Z218" s="498"/>
      <c r="AA218" s="498"/>
      <c r="AB218" s="717">
        <v>2766299</v>
      </c>
      <c r="AC218" s="718"/>
      <c r="AD218" s="718"/>
      <c r="AE218" s="718"/>
      <c r="AF218" s="718"/>
      <c r="AG218" s="719"/>
    </row>
    <row r="219" spans="1:36">
      <c r="B219" s="497"/>
      <c r="C219" s="498"/>
      <c r="D219" s="496" t="s">
        <v>297</v>
      </c>
      <c r="E219" s="496"/>
      <c r="F219" s="496"/>
      <c r="G219" s="496"/>
      <c r="H219" s="496"/>
      <c r="I219" s="496"/>
      <c r="J219" s="496"/>
      <c r="K219" s="496"/>
      <c r="L219" s="701">
        <v>1486305</v>
      </c>
      <c r="M219" s="701"/>
      <c r="N219" s="701"/>
      <c r="O219" s="701"/>
      <c r="P219" s="701"/>
      <c r="Q219" s="702"/>
      <c r="R219" s="497"/>
      <c r="S219" s="498" t="s">
        <v>298</v>
      </c>
      <c r="T219" s="498"/>
      <c r="U219" s="498"/>
      <c r="V219" s="498"/>
      <c r="W219" s="498"/>
      <c r="X219" s="498"/>
      <c r="Y219" s="498"/>
      <c r="Z219" s="498"/>
      <c r="AA219" s="498"/>
      <c r="AB219" s="717">
        <v>453980</v>
      </c>
      <c r="AC219" s="718"/>
      <c r="AD219" s="718"/>
      <c r="AE219" s="718"/>
      <c r="AF219" s="718"/>
      <c r="AG219" s="719"/>
    </row>
    <row r="220" spans="1:36" ht="14.25">
      <c r="B220" s="497"/>
      <c r="C220" s="498"/>
      <c r="D220" s="496" t="s">
        <v>299</v>
      </c>
      <c r="E220" s="496"/>
      <c r="F220" s="496"/>
      <c r="G220" s="496"/>
      <c r="H220" s="496"/>
      <c r="I220" s="496"/>
      <c r="J220" s="496"/>
      <c r="K220" s="496"/>
      <c r="L220" s="701">
        <v>1614167</v>
      </c>
      <c r="M220" s="701"/>
      <c r="N220" s="701"/>
      <c r="O220" s="701"/>
      <c r="P220" s="701"/>
      <c r="Q220" s="702"/>
      <c r="R220" s="497" t="s">
        <v>300</v>
      </c>
      <c r="S220" s="498"/>
      <c r="T220" s="498"/>
      <c r="U220" s="498"/>
      <c r="V220" s="498"/>
      <c r="W220" s="498"/>
      <c r="X220" s="498"/>
      <c r="Y220" s="498"/>
      <c r="Z220" s="498"/>
      <c r="AA220" s="498"/>
      <c r="AB220" s="717">
        <v>831730</v>
      </c>
      <c r="AC220" s="718"/>
      <c r="AD220" s="718"/>
      <c r="AE220" s="718"/>
      <c r="AF220" s="718"/>
      <c r="AG220" s="719"/>
      <c r="AJ220" s="487"/>
    </row>
    <row r="221" spans="1:36">
      <c r="B221" s="497"/>
      <c r="C221" s="498"/>
      <c r="D221" s="496" t="s">
        <v>301</v>
      </c>
      <c r="E221" s="496"/>
      <c r="F221" s="496"/>
      <c r="G221" s="496"/>
      <c r="H221" s="496"/>
      <c r="I221" s="496"/>
      <c r="J221" s="496"/>
      <c r="K221" s="496"/>
      <c r="L221" s="701">
        <v>10758729</v>
      </c>
      <c r="M221" s="701"/>
      <c r="N221" s="701"/>
      <c r="O221" s="701"/>
      <c r="P221" s="701"/>
      <c r="Q221" s="702"/>
      <c r="R221" s="497"/>
      <c r="S221" s="498" t="s">
        <v>244</v>
      </c>
      <c r="T221" s="498"/>
      <c r="U221" s="498"/>
      <c r="V221" s="498"/>
      <c r="W221" s="498"/>
      <c r="X221" s="498"/>
      <c r="Y221" s="498"/>
      <c r="Z221" s="498"/>
      <c r="AA221" s="498"/>
      <c r="AB221" s="717">
        <v>246564</v>
      </c>
      <c r="AC221" s="718"/>
      <c r="AD221" s="718"/>
      <c r="AE221" s="718"/>
      <c r="AF221" s="718"/>
      <c r="AG221" s="719"/>
      <c r="AI221" s="489"/>
      <c r="AJ221" s="489"/>
    </row>
    <row r="222" spans="1:36">
      <c r="B222" s="497"/>
      <c r="C222" s="498"/>
      <c r="D222" s="496" t="s">
        <v>302</v>
      </c>
      <c r="E222" s="496"/>
      <c r="F222" s="496"/>
      <c r="G222" s="496"/>
      <c r="H222" s="496"/>
      <c r="I222" s="496"/>
      <c r="J222" s="496"/>
      <c r="K222" s="496"/>
      <c r="L222" s="701">
        <v>2704839</v>
      </c>
      <c r="M222" s="701"/>
      <c r="N222" s="701"/>
      <c r="O222" s="701"/>
      <c r="P222" s="701"/>
      <c r="Q222" s="702"/>
      <c r="R222" s="497"/>
      <c r="S222" s="498" t="s">
        <v>303</v>
      </c>
      <c r="T222" s="498"/>
      <c r="U222" s="498"/>
      <c r="V222" s="498"/>
      <c r="W222" s="498"/>
      <c r="X222" s="498"/>
      <c r="Y222" s="498"/>
      <c r="Z222" s="498"/>
      <c r="AA222" s="498"/>
      <c r="AB222" s="717">
        <v>423431</v>
      </c>
      <c r="AC222" s="718"/>
      <c r="AD222" s="718"/>
      <c r="AE222" s="718"/>
      <c r="AF222" s="718"/>
      <c r="AG222" s="719"/>
      <c r="AI222" s="489"/>
      <c r="AJ222" s="489"/>
    </row>
    <row r="223" spans="1:36">
      <c r="B223" s="497"/>
      <c r="C223" s="498"/>
      <c r="D223" s="496" t="s">
        <v>304</v>
      </c>
      <c r="E223" s="496"/>
      <c r="F223" s="496"/>
      <c r="G223" s="496"/>
      <c r="H223" s="496"/>
      <c r="I223" s="496"/>
      <c r="J223" s="496"/>
      <c r="K223" s="496"/>
      <c r="L223" s="701">
        <v>803</v>
      </c>
      <c r="M223" s="701"/>
      <c r="N223" s="701"/>
      <c r="O223" s="701"/>
      <c r="P223" s="701"/>
      <c r="Q223" s="702"/>
      <c r="R223" s="497"/>
      <c r="S223" s="498" t="s">
        <v>298</v>
      </c>
      <c r="T223" s="498"/>
      <c r="U223" s="498"/>
      <c r="V223" s="498"/>
      <c r="W223" s="498"/>
      <c r="X223" s="498"/>
      <c r="Y223" s="498"/>
      <c r="Z223" s="498"/>
      <c r="AA223" s="498"/>
      <c r="AB223" s="701">
        <v>38792</v>
      </c>
      <c r="AC223" s="711"/>
      <c r="AD223" s="711"/>
      <c r="AE223" s="711"/>
      <c r="AF223" s="711"/>
      <c r="AG223" s="712"/>
    </row>
    <row r="224" spans="1:36">
      <c r="B224" s="497"/>
      <c r="C224" s="498"/>
      <c r="D224" s="496" t="s">
        <v>305</v>
      </c>
      <c r="E224" s="496"/>
      <c r="F224" s="496"/>
      <c r="G224" s="496"/>
      <c r="H224" s="496"/>
      <c r="I224" s="496"/>
      <c r="J224" s="496"/>
      <c r="K224" s="496"/>
      <c r="L224" s="701">
        <v>34562</v>
      </c>
      <c r="M224" s="701"/>
      <c r="N224" s="701"/>
      <c r="O224" s="701"/>
      <c r="P224" s="701"/>
      <c r="Q224" s="702"/>
      <c r="R224" s="497"/>
      <c r="S224" s="498" t="s">
        <v>306</v>
      </c>
      <c r="T224" s="498"/>
      <c r="U224" s="498"/>
      <c r="V224" s="498"/>
      <c r="W224" s="498"/>
      <c r="X224" s="498"/>
      <c r="Y224" s="498"/>
      <c r="Z224" s="498"/>
      <c r="AA224" s="498"/>
      <c r="AB224" s="701">
        <v>122943</v>
      </c>
      <c r="AC224" s="711"/>
      <c r="AD224" s="711"/>
      <c r="AE224" s="711"/>
      <c r="AF224" s="711"/>
      <c r="AG224" s="712"/>
    </row>
    <row r="225" spans="2:33">
      <c r="B225" s="497"/>
      <c r="C225" s="498"/>
      <c r="D225" s="499" t="s">
        <v>307</v>
      </c>
      <c r="E225" s="499"/>
      <c r="F225" s="499"/>
      <c r="G225" s="499"/>
      <c r="H225" s="499"/>
      <c r="I225" s="499"/>
      <c r="J225" s="499"/>
      <c r="K225" s="499"/>
      <c r="L225" s="701">
        <v>170440</v>
      </c>
      <c r="M225" s="701"/>
      <c r="N225" s="701"/>
      <c r="O225" s="701"/>
      <c r="P225" s="701"/>
      <c r="Q225" s="702"/>
      <c r="R225" s="497" t="s">
        <v>308</v>
      </c>
      <c r="S225" s="498"/>
      <c r="T225" s="498"/>
      <c r="U225" s="498"/>
      <c r="V225" s="498"/>
      <c r="W225" s="498"/>
      <c r="X225" s="498"/>
      <c r="Y225" s="498"/>
      <c r="Z225" s="498"/>
      <c r="AA225" s="498"/>
      <c r="AB225" s="701">
        <v>619490</v>
      </c>
      <c r="AC225" s="711"/>
      <c r="AD225" s="711"/>
      <c r="AE225" s="711"/>
      <c r="AF225" s="711"/>
      <c r="AG225" s="712"/>
    </row>
    <row r="226" spans="2:33">
      <c r="B226" s="495" t="s">
        <v>309</v>
      </c>
      <c r="C226" s="496"/>
      <c r="D226" s="496"/>
      <c r="E226" s="496"/>
      <c r="F226" s="496"/>
      <c r="G226" s="496"/>
      <c r="H226" s="496"/>
      <c r="I226" s="496"/>
      <c r="J226" s="496"/>
      <c r="K226" s="496"/>
      <c r="L226" s="701">
        <v>9063</v>
      </c>
      <c r="M226" s="701"/>
      <c r="N226" s="701"/>
      <c r="O226" s="701"/>
      <c r="P226" s="701"/>
      <c r="Q226" s="702"/>
      <c r="R226" s="497"/>
      <c r="S226" s="498" t="s">
        <v>310</v>
      </c>
      <c r="T226" s="498"/>
      <c r="U226" s="498"/>
      <c r="V226" s="498"/>
      <c r="W226" s="498"/>
      <c r="X226" s="498"/>
      <c r="Y226" s="498"/>
      <c r="Z226" s="498"/>
      <c r="AA226" s="498"/>
      <c r="AB226" s="701">
        <v>1862569</v>
      </c>
      <c r="AC226" s="711"/>
      <c r="AD226" s="711"/>
      <c r="AE226" s="711"/>
      <c r="AF226" s="711"/>
      <c r="AG226" s="712"/>
    </row>
    <row r="227" spans="2:33">
      <c r="B227" s="497"/>
      <c r="C227" s="498"/>
      <c r="D227" s="496" t="s">
        <v>311</v>
      </c>
      <c r="E227" s="496"/>
      <c r="F227" s="496"/>
      <c r="G227" s="496"/>
      <c r="H227" s="496"/>
      <c r="I227" s="496"/>
      <c r="J227" s="496"/>
      <c r="K227" s="496"/>
      <c r="L227" s="701">
        <v>9063</v>
      </c>
      <c r="M227" s="701"/>
      <c r="N227" s="701"/>
      <c r="O227" s="701"/>
      <c r="P227" s="701"/>
      <c r="Q227" s="702"/>
      <c r="R227" s="497"/>
      <c r="S227" s="498" t="s">
        <v>312</v>
      </c>
      <c r="T227" s="498"/>
      <c r="U227" s="498"/>
      <c r="V227" s="498"/>
      <c r="W227" s="498"/>
      <c r="X227" s="498"/>
      <c r="Y227" s="498"/>
      <c r="Z227" s="498"/>
      <c r="AA227" s="498"/>
      <c r="AB227" s="701">
        <v>-1243079</v>
      </c>
      <c r="AC227" s="701"/>
      <c r="AD227" s="701"/>
      <c r="AE227" s="701"/>
      <c r="AF227" s="701"/>
      <c r="AG227" s="702"/>
    </row>
    <row r="228" spans="2:33">
      <c r="B228" s="495" t="s">
        <v>313</v>
      </c>
      <c r="C228" s="496"/>
      <c r="D228" s="496"/>
      <c r="E228" s="496"/>
      <c r="F228" s="496"/>
      <c r="G228" s="496"/>
      <c r="H228" s="496"/>
      <c r="I228" s="496"/>
      <c r="J228" s="496"/>
      <c r="K228" s="496"/>
      <c r="L228" s="701">
        <v>0</v>
      </c>
      <c r="M228" s="701"/>
      <c r="N228" s="701"/>
      <c r="O228" s="701"/>
      <c r="P228" s="701"/>
      <c r="Q228" s="702"/>
      <c r="R228" s="500" t="s">
        <v>314</v>
      </c>
      <c r="S228" s="501"/>
      <c r="T228" s="501"/>
      <c r="U228" s="501"/>
      <c r="V228" s="501"/>
      <c r="W228" s="501"/>
      <c r="X228" s="501"/>
      <c r="Y228" s="501"/>
      <c r="Z228" s="501"/>
      <c r="AA228" s="501"/>
      <c r="AB228" s="716">
        <v>4671499</v>
      </c>
      <c r="AC228" s="711"/>
      <c r="AD228" s="711"/>
      <c r="AE228" s="711"/>
      <c r="AF228" s="711"/>
      <c r="AG228" s="712"/>
    </row>
    <row r="229" spans="2:33">
      <c r="B229" s="497"/>
      <c r="C229" s="498"/>
      <c r="D229" s="496" t="s">
        <v>315</v>
      </c>
      <c r="E229" s="496"/>
      <c r="F229" s="496"/>
      <c r="G229" s="496"/>
      <c r="H229" s="496"/>
      <c r="I229" s="496"/>
      <c r="J229" s="496"/>
      <c r="K229" s="496"/>
      <c r="L229" s="701">
        <v>3100</v>
      </c>
      <c r="M229" s="701"/>
      <c r="N229" s="701"/>
      <c r="O229" s="701"/>
      <c r="P229" s="701"/>
      <c r="Q229" s="702"/>
      <c r="R229" s="497" t="s">
        <v>316</v>
      </c>
      <c r="S229" s="498"/>
      <c r="T229" s="498"/>
      <c r="U229" s="498"/>
      <c r="V229" s="498"/>
      <c r="W229" s="498"/>
      <c r="X229" s="498"/>
      <c r="Y229" s="498"/>
      <c r="Z229" s="498"/>
      <c r="AA229" s="498"/>
      <c r="AB229" s="701">
        <v>13711574</v>
      </c>
      <c r="AC229" s="711"/>
      <c r="AD229" s="711"/>
      <c r="AE229" s="711"/>
      <c r="AF229" s="711"/>
      <c r="AG229" s="712"/>
    </row>
    <row r="230" spans="2:33">
      <c r="B230" s="497"/>
      <c r="C230" s="498"/>
      <c r="D230" s="496" t="s">
        <v>317</v>
      </c>
      <c r="E230" s="496"/>
      <c r="F230" s="496"/>
      <c r="G230" s="496"/>
      <c r="H230" s="496"/>
      <c r="I230" s="496"/>
      <c r="J230" s="496"/>
      <c r="K230" s="496"/>
      <c r="L230" s="701">
        <v>-3100</v>
      </c>
      <c r="M230" s="701"/>
      <c r="N230" s="701"/>
      <c r="O230" s="701"/>
      <c r="P230" s="701"/>
      <c r="Q230" s="702"/>
      <c r="R230" s="497"/>
      <c r="S230" s="498" t="s">
        <v>318</v>
      </c>
      <c r="T230" s="498"/>
      <c r="U230" s="498"/>
      <c r="V230" s="498"/>
      <c r="W230" s="498"/>
      <c r="X230" s="498"/>
      <c r="Y230" s="498"/>
      <c r="Z230" s="498"/>
      <c r="AA230" s="498"/>
      <c r="AB230" s="701">
        <v>13711574</v>
      </c>
      <c r="AC230" s="711"/>
      <c r="AD230" s="711"/>
      <c r="AE230" s="711"/>
      <c r="AF230" s="711"/>
      <c r="AG230" s="712"/>
    </row>
    <row r="231" spans="2:33">
      <c r="B231" s="497" t="s">
        <v>319</v>
      </c>
      <c r="C231" s="498"/>
      <c r="D231" s="496"/>
      <c r="E231" s="496"/>
      <c r="F231" s="496"/>
      <c r="G231" s="496"/>
      <c r="H231" s="496"/>
      <c r="I231" s="496"/>
      <c r="J231" s="496"/>
      <c r="K231" s="496"/>
      <c r="L231" s="701">
        <v>2050618</v>
      </c>
      <c r="M231" s="701"/>
      <c r="N231" s="701"/>
      <c r="O231" s="701"/>
      <c r="P231" s="701"/>
      <c r="Q231" s="702"/>
      <c r="R231" s="497" t="s">
        <v>320</v>
      </c>
      <c r="S231" s="498"/>
      <c r="T231" s="498"/>
      <c r="U231" s="498"/>
      <c r="V231" s="498"/>
      <c r="W231" s="498"/>
      <c r="X231" s="498"/>
      <c r="Y231" s="498"/>
      <c r="Z231" s="498"/>
      <c r="AA231" s="498"/>
      <c r="AB231" s="701">
        <v>446453</v>
      </c>
      <c r="AC231" s="711"/>
      <c r="AD231" s="711"/>
      <c r="AE231" s="711"/>
      <c r="AF231" s="711"/>
      <c r="AG231" s="712"/>
    </row>
    <row r="232" spans="2:33">
      <c r="B232" s="495"/>
      <c r="C232" s="496" t="s">
        <v>321</v>
      </c>
      <c r="D232" s="496"/>
      <c r="E232" s="496"/>
      <c r="F232" s="496"/>
      <c r="G232" s="496"/>
      <c r="H232" s="496"/>
      <c r="I232" s="496"/>
      <c r="J232" s="496"/>
      <c r="K232" s="496"/>
      <c r="L232" s="701">
        <v>1629917</v>
      </c>
      <c r="M232" s="701"/>
      <c r="N232" s="701"/>
      <c r="O232" s="701"/>
      <c r="P232" s="701"/>
      <c r="Q232" s="702"/>
      <c r="R232" s="497" t="s">
        <v>322</v>
      </c>
      <c r="S232" s="498"/>
      <c r="T232" s="498"/>
      <c r="U232" s="498"/>
      <c r="V232" s="498"/>
      <c r="W232" s="498"/>
      <c r="X232" s="498"/>
      <c r="Y232" s="498"/>
      <c r="Z232" s="498"/>
      <c r="AA232" s="498"/>
      <c r="AB232" s="701">
        <v>132542</v>
      </c>
      <c r="AC232" s="701"/>
      <c r="AD232" s="701"/>
      <c r="AE232" s="701"/>
      <c r="AF232" s="701"/>
      <c r="AG232" s="702"/>
    </row>
    <row r="233" spans="2:33">
      <c r="B233" s="497"/>
      <c r="C233" s="496" t="s">
        <v>323</v>
      </c>
      <c r="D233" s="496"/>
      <c r="E233" s="496"/>
      <c r="F233" s="496"/>
      <c r="G233" s="496"/>
      <c r="H233" s="496"/>
      <c r="I233" s="496"/>
      <c r="J233" s="496"/>
      <c r="K233" s="496"/>
      <c r="L233" s="701">
        <v>381292</v>
      </c>
      <c r="M233" s="701"/>
      <c r="N233" s="701"/>
      <c r="O233" s="701"/>
      <c r="P233" s="701"/>
      <c r="Q233" s="702"/>
      <c r="R233" s="497"/>
      <c r="S233" s="498"/>
      <c r="T233" s="498" t="s">
        <v>324</v>
      </c>
      <c r="U233" s="498"/>
      <c r="V233" s="498"/>
      <c r="W233" s="498"/>
      <c r="X233" s="498"/>
      <c r="Y233" s="498"/>
      <c r="Z233" s="498"/>
      <c r="AA233" s="498"/>
      <c r="AB233" s="701">
        <v>132542</v>
      </c>
      <c r="AC233" s="701"/>
      <c r="AD233" s="701"/>
      <c r="AE233" s="701"/>
      <c r="AF233" s="701"/>
      <c r="AG233" s="702"/>
    </row>
    <row r="234" spans="2:33">
      <c r="B234" s="497"/>
      <c r="C234" s="496" t="s">
        <v>325</v>
      </c>
      <c r="D234" s="496"/>
      <c r="E234" s="496"/>
      <c r="F234" s="496"/>
      <c r="G234" s="496"/>
      <c r="H234" s="496"/>
      <c r="I234" s="496"/>
      <c r="J234" s="496"/>
      <c r="K234" s="496"/>
      <c r="L234" s="701">
        <v>-3277</v>
      </c>
      <c r="M234" s="701"/>
      <c r="N234" s="701"/>
      <c r="O234" s="701"/>
      <c r="P234" s="701"/>
      <c r="Q234" s="702"/>
      <c r="R234" s="502" t="s">
        <v>326</v>
      </c>
      <c r="S234" s="503"/>
      <c r="T234" s="503"/>
      <c r="U234" s="503"/>
      <c r="V234" s="503"/>
      <c r="W234" s="503"/>
      <c r="X234" s="503"/>
      <c r="Y234" s="503"/>
      <c r="Z234" s="503"/>
      <c r="AA234" s="503"/>
      <c r="AB234" s="701">
        <v>313911</v>
      </c>
      <c r="AC234" s="701"/>
      <c r="AD234" s="701"/>
      <c r="AE234" s="701"/>
      <c r="AF234" s="701"/>
      <c r="AG234" s="702"/>
    </row>
    <row r="235" spans="2:33">
      <c r="B235" s="497"/>
      <c r="C235" s="496" t="s">
        <v>327</v>
      </c>
      <c r="D235" s="496"/>
      <c r="E235" s="496"/>
      <c r="F235" s="496"/>
      <c r="G235" s="496"/>
      <c r="H235" s="496"/>
      <c r="I235" s="496"/>
      <c r="J235" s="496"/>
      <c r="K235" s="496"/>
      <c r="L235" s="701">
        <v>10875</v>
      </c>
      <c r="M235" s="711"/>
      <c r="N235" s="711"/>
      <c r="O235" s="711"/>
      <c r="P235" s="711"/>
      <c r="Q235" s="712"/>
      <c r="R235" s="504"/>
      <c r="S235" s="479"/>
      <c r="T235" s="479" t="s">
        <v>328</v>
      </c>
      <c r="U235" s="479"/>
      <c r="V235" s="479"/>
      <c r="W235" s="479"/>
      <c r="X235" s="479"/>
      <c r="Y235" s="479"/>
      <c r="Z235" s="479"/>
      <c r="AA235" s="479"/>
      <c r="AB235" s="505"/>
      <c r="AC235" s="713">
        <v>313911</v>
      </c>
      <c r="AD235" s="714"/>
      <c r="AE235" s="714"/>
      <c r="AF235" s="714"/>
      <c r="AG235" s="715"/>
    </row>
    <row r="236" spans="2:33">
      <c r="B236" s="497"/>
      <c r="C236" s="496" t="s">
        <v>329</v>
      </c>
      <c r="D236" s="496"/>
      <c r="E236" s="496"/>
      <c r="F236" s="496"/>
      <c r="G236" s="496"/>
      <c r="H236" s="496"/>
      <c r="I236" s="496"/>
      <c r="J236" s="496"/>
      <c r="K236" s="496"/>
      <c r="L236" s="701">
        <v>31407</v>
      </c>
      <c r="M236" s="701"/>
      <c r="N236" s="701"/>
      <c r="O236" s="701"/>
      <c r="P236" s="701"/>
      <c r="Q236" s="702"/>
      <c r="R236" s="497"/>
      <c r="S236" s="498"/>
      <c r="T236" s="498"/>
      <c r="U236" s="498"/>
      <c r="V236" s="498"/>
      <c r="W236" s="498"/>
      <c r="X236" s="498"/>
      <c r="Y236" s="498"/>
      <c r="Z236" s="498"/>
      <c r="AA236" s="498"/>
      <c r="AB236" s="701"/>
      <c r="AC236" s="701"/>
      <c r="AD236" s="701"/>
      <c r="AE236" s="701"/>
      <c r="AF236" s="701"/>
      <c r="AG236" s="702"/>
    </row>
    <row r="237" spans="2:33">
      <c r="B237" s="504"/>
      <c r="C237" s="496" t="s">
        <v>330</v>
      </c>
      <c r="D237" s="506"/>
      <c r="E237" s="506"/>
      <c r="F237" s="506"/>
      <c r="G237" s="506"/>
      <c r="H237" s="506"/>
      <c r="I237" s="506"/>
      <c r="J237" s="506"/>
      <c r="K237" s="506"/>
      <c r="L237" s="701">
        <v>404</v>
      </c>
      <c r="M237" s="701"/>
      <c r="N237" s="701"/>
      <c r="O237" s="701"/>
      <c r="P237" s="701"/>
      <c r="Q237" s="702"/>
      <c r="R237" s="504"/>
      <c r="S237" s="479"/>
      <c r="T237" s="479"/>
      <c r="U237" s="479"/>
      <c r="V237" s="479"/>
      <c r="W237" s="479"/>
      <c r="X237" s="479"/>
      <c r="Y237" s="479"/>
      <c r="Z237" s="479"/>
      <c r="AA237" s="479"/>
      <c r="AB237" s="507"/>
      <c r="AC237" s="507"/>
      <c r="AD237" s="507"/>
      <c r="AE237" s="507"/>
      <c r="AF237" s="507"/>
      <c r="AG237" s="508"/>
    </row>
    <row r="238" spans="2:33">
      <c r="B238" s="509" t="s">
        <v>331</v>
      </c>
      <c r="C238" s="510"/>
      <c r="D238" s="510"/>
      <c r="E238" s="510"/>
      <c r="F238" s="510"/>
      <c r="G238" s="510"/>
      <c r="H238" s="510"/>
      <c r="I238" s="510"/>
      <c r="J238" s="510"/>
      <c r="K238" s="510"/>
      <c r="L238" s="703">
        <v>18829526</v>
      </c>
      <c r="M238" s="703"/>
      <c r="N238" s="703"/>
      <c r="O238" s="703"/>
      <c r="P238" s="703"/>
      <c r="Q238" s="704"/>
      <c r="R238" s="511" t="s">
        <v>332</v>
      </c>
      <c r="S238" s="512"/>
      <c r="T238" s="512"/>
      <c r="U238" s="512"/>
      <c r="V238" s="512"/>
      <c r="W238" s="512"/>
      <c r="X238" s="512"/>
      <c r="Y238" s="512"/>
      <c r="Z238" s="512"/>
      <c r="AA238" s="512"/>
      <c r="AB238" s="705">
        <v>14158027</v>
      </c>
      <c r="AC238" s="706"/>
      <c r="AD238" s="706"/>
      <c r="AE238" s="706"/>
      <c r="AF238" s="706"/>
      <c r="AG238" s="707"/>
    </row>
    <row r="239" spans="2:33">
      <c r="B239" s="513" t="s">
        <v>333</v>
      </c>
      <c r="C239" s="514"/>
      <c r="D239" s="514"/>
      <c r="E239" s="514"/>
      <c r="F239" s="514"/>
      <c r="G239" s="514"/>
      <c r="H239" s="514"/>
      <c r="I239" s="514"/>
      <c r="J239" s="514"/>
      <c r="K239" s="514"/>
      <c r="L239" s="708">
        <v>18829526</v>
      </c>
      <c r="M239" s="709"/>
      <c r="N239" s="709"/>
      <c r="O239" s="709"/>
      <c r="P239" s="709"/>
      <c r="Q239" s="710"/>
      <c r="R239" s="513" t="s">
        <v>334</v>
      </c>
      <c r="S239" s="514"/>
      <c r="T239" s="514"/>
      <c r="U239" s="514"/>
      <c r="V239" s="514"/>
      <c r="W239" s="514"/>
      <c r="X239" s="514"/>
      <c r="Y239" s="514"/>
      <c r="Z239" s="514"/>
      <c r="AA239" s="514"/>
      <c r="AB239" s="708">
        <v>18829526</v>
      </c>
      <c r="AC239" s="709"/>
      <c r="AD239" s="709"/>
      <c r="AE239" s="709"/>
      <c r="AF239" s="709"/>
      <c r="AG239" s="710"/>
    </row>
    <row r="240" spans="2:33">
      <c r="AB240" s="443"/>
      <c r="AC240" s="443"/>
      <c r="AD240" s="443"/>
      <c r="AE240" s="443"/>
      <c r="AF240" s="443"/>
      <c r="AG240" s="443"/>
    </row>
  </sheetData>
  <mergeCells count="81">
    <mergeCell ref="D8:N8"/>
    <mergeCell ref="O8:U8"/>
    <mergeCell ref="D9:N9"/>
    <mergeCell ref="O9:U9"/>
    <mergeCell ref="D10:N10"/>
    <mergeCell ref="O10:U10"/>
    <mergeCell ref="D11:N11"/>
    <mergeCell ref="O11:U11"/>
    <mergeCell ref="I13:Z13"/>
    <mergeCell ref="I36:Z36"/>
    <mergeCell ref="D64:N64"/>
    <mergeCell ref="O64:U64"/>
    <mergeCell ref="C118:S118"/>
    <mergeCell ref="T118:Z118"/>
    <mergeCell ref="D65:N65"/>
    <mergeCell ref="O65:U65"/>
    <mergeCell ref="D66:N66"/>
    <mergeCell ref="O66:U66"/>
    <mergeCell ref="I68:Z68"/>
    <mergeCell ref="I91:Z91"/>
    <mergeCell ref="AK151:AL155"/>
    <mergeCell ref="U113:Z113"/>
    <mergeCell ref="U114:Z114"/>
    <mergeCell ref="U115:Z115"/>
    <mergeCell ref="U116:Z116"/>
    <mergeCell ref="U117:Z117"/>
    <mergeCell ref="D127:N127"/>
    <mergeCell ref="O127:U127"/>
    <mergeCell ref="D128:N128"/>
    <mergeCell ref="O128:U128"/>
    <mergeCell ref="I133:Z133"/>
    <mergeCell ref="L220:Q220"/>
    <mergeCell ref="AB220:AG220"/>
    <mergeCell ref="D159:N159"/>
    <mergeCell ref="O159:U159"/>
    <mergeCell ref="D160:N160"/>
    <mergeCell ref="O160:U160"/>
    <mergeCell ref="I188:Z188"/>
    <mergeCell ref="L217:Q217"/>
    <mergeCell ref="AB217:AG217"/>
    <mergeCell ref="L218:Q218"/>
    <mergeCell ref="AB218:AG218"/>
    <mergeCell ref="L219:Q219"/>
    <mergeCell ref="AB219:AG219"/>
    <mergeCell ref="L221:Q221"/>
    <mergeCell ref="AB221:AG221"/>
    <mergeCell ref="L222:Q222"/>
    <mergeCell ref="AB222:AG222"/>
    <mergeCell ref="L223:Q223"/>
    <mergeCell ref="AB223:AG223"/>
    <mergeCell ref="L224:Q224"/>
    <mergeCell ref="AB224:AG224"/>
    <mergeCell ref="L225:Q225"/>
    <mergeCell ref="AB225:AG225"/>
    <mergeCell ref="L226:Q226"/>
    <mergeCell ref="AB226:AG226"/>
    <mergeCell ref="L227:Q227"/>
    <mergeCell ref="AB227:AG227"/>
    <mergeCell ref="L228:Q228"/>
    <mergeCell ref="AB228:AG228"/>
    <mergeCell ref="L229:Q229"/>
    <mergeCell ref="AB229:AG229"/>
    <mergeCell ref="L230:Q230"/>
    <mergeCell ref="AB230:AG230"/>
    <mergeCell ref="L231:Q231"/>
    <mergeCell ref="AB231:AG231"/>
    <mergeCell ref="L232:Q232"/>
    <mergeCell ref="AB232:AG232"/>
    <mergeCell ref="L239:Q239"/>
    <mergeCell ref="AB239:AG239"/>
    <mergeCell ref="L233:Q233"/>
    <mergeCell ref="AB233:AG233"/>
    <mergeCell ref="L234:Q234"/>
    <mergeCell ref="AB234:AG234"/>
    <mergeCell ref="L235:Q235"/>
    <mergeCell ref="AC235:AG235"/>
    <mergeCell ref="L236:Q236"/>
    <mergeCell ref="AB236:AG236"/>
    <mergeCell ref="L237:Q237"/>
    <mergeCell ref="L238:Q238"/>
    <mergeCell ref="AB238:AG238"/>
  </mergeCells>
  <phoneticPr fontId="20"/>
  <printOptions horizontalCentered="1"/>
  <pageMargins left="0.70866141732283472" right="0.70866141732283472" top="0.86614173228346458" bottom="0.74803149606299213" header="0.31496062992125984" footer="0.31496062992125984"/>
  <pageSetup paperSize="9" scale="95" firstPageNumber="4" orientation="portrait" useFirstPageNumber="1" r:id="rId1"/>
  <rowBreaks count="2" manualBreakCount="2">
    <brk id="58" max="32" man="1"/>
    <brk id="119" max="3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showGridLines="0" view="pageBreakPreview" zoomScaleNormal="100" zoomScaleSheetLayoutView="100" workbookViewId="0">
      <selection activeCell="I26" sqref="I26"/>
    </sheetView>
  </sheetViews>
  <sheetFormatPr defaultRowHeight="13.5"/>
  <cols>
    <col min="1" max="34" width="2.625" style="516" customWidth="1"/>
    <col min="35" max="256" width="9" style="516"/>
    <col min="257" max="290" width="2.625" style="516" customWidth="1"/>
    <col min="291" max="512" width="9" style="516"/>
    <col min="513" max="546" width="2.625" style="516" customWidth="1"/>
    <col min="547" max="768" width="9" style="516"/>
    <col min="769" max="802" width="2.625" style="516" customWidth="1"/>
    <col min="803" max="1024" width="9" style="516"/>
    <col min="1025" max="1058" width="2.625" style="516" customWidth="1"/>
    <col min="1059" max="1280" width="9" style="516"/>
    <col min="1281" max="1314" width="2.625" style="516" customWidth="1"/>
    <col min="1315" max="1536" width="9" style="516"/>
    <col min="1537" max="1570" width="2.625" style="516" customWidth="1"/>
    <col min="1571" max="1792" width="9" style="516"/>
    <col min="1793" max="1826" width="2.625" style="516" customWidth="1"/>
    <col min="1827" max="2048" width="9" style="516"/>
    <col min="2049" max="2082" width="2.625" style="516" customWidth="1"/>
    <col min="2083" max="2304" width="9" style="516"/>
    <col min="2305" max="2338" width="2.625" style="516" customWidth="1"/>
    <col min="2339" max="2560" width="9" style="516"/>
    <col min="2561" max="2594" width="2.625" style="516" customWidth="1"/>
    <col min="2595" max="2816" width="9" style="516"/>
    <col min="2817" max="2850" width="2.625" style="516" customWidth="1"/>
    <col min="2851" max="3072" width="9" style="516"/>
    <col min="3073" max="3106" width="2.625" style="516" customWidth="1"/>
    <col min="3107" max="3328" width="9" style="516"/>
    <col min="3329" max="3362" width="2.625" style="516" customWidth="1"/>
    <col min="3363" max="3584" width="9" style="516"/>
    <col min="3585" max="3618" width="2.625" style="516" customWidth="1"/>
    <col min="3619" max="3840" width="9" style="516"/>
    <col min="3841" max="3874" width="2.625" style="516" customWidth="1"/>
    <col min="3875" max="4096" width="9" style="516"/>
    <col min="4097" max="4130" width="2.625" style="516" customWidth="1"/>
    <col min="4131" max="4352" width="9" style="516"/>
    <col min="4353" max="4386" width="2.625" style="516" customWidth="1"/>
    <col min="4387" max="4608" width="9" style="516"/>
    <col min="4609" max="4642" width="2.625" style="516" customWidth="1"/>
    <col min="4643" max="4864" width="9" style="516"/>
    <col min="4865" max="4898" width="2.625" style="516" customWidth="1"/>
    <col min="4899" max="5120" width="9" style="516"/>
    <col min="5121" max="5154" width="2.625" style="516" customWidth="1"/>
    <col min="5155" max="5376" width="9" style="516"/>
    <col min="5377" max="5410" width="2.625" style="516" customWidth="1"/>
    <col min="5411" max="5632" width="9" style="516"/>
    <col min="5633" max="5666" width="2.625" style="516" customWidth="1"/>
    <col min="5667" max="5888" width="9" style="516"/>
    <col min="5889" max="5922" width="2.625" style="516" customWidth="1"/>
    <col min="5923" max="6144" width="9" style="516"/>
    <col min="6145" max="6178" width="2.625" style="516" customWidth="1"/>
    <col min="6179" max="6400" width="9" style="516"/>
    <col min="6401" max="6434" width="2.625" style="516" customWidth="1"/>
    <col min="6435" max="6656" width="9" style="516"/>
    <col min="6657" max="6690" width="2.625" style="516" customWidth="1"/>
    <col min="6691" max="6912" width="9" style="516"/>
    <col min="6913" max="6946" width="2.625" style="516" customWidth="1"/>
    <col min="6947" max="7168" width="9" style="516"/>
    <col min="7169" max="7202" width="2.625" style="516" customWidth="1"/>
    <col min="7203" max="7424" width="9" style="516"/>
    <col min="7425" max="7458" width="2.625" style="516" customWidth="1"/>
    <col min="7459" max="7680" width="9" style="516"/>
    <col min="7681" max="7714" width="2.625" style="516" customWidth="1"/>
    <col min="7715" max="7936" width="9" style="516"/>
    <col min="7937" max="7970" width="2.625" style="516" customWidth="1"/>
    <col min="7971" max="8192" width="9" style="516"/>
    <col min="8193" max="8226" width="2.625" style="516" customWidth="1"/>
    <col min="8227" max="8448" width="9" style="516"/>
    <col min="8449" max="8482" width="2.625" style="516" customWidth="1"/>
    <col min="8483" max="8704" width="9" style="516"/>
    <col min="8705" max="8738" width="2.625" style="516" customWidth="1"/>
    <col min="8739" max="8960" width="9" style="516"/>
    <col min="8961" max="8994" width="2.625" style="516" customWidth="1"/>
    <col min="8995" max="9216" width="9" style="516"/>
    <col min="9217" max="9250" width="2.625" style="516" customWidth="1"/>
    <col min="9251" max="9472" width="9" style="516"/>
    <col min="9473" max="9506" width="2.625" style="516" customWidth="1"/>
    <col min="9507" max="9728" width="9" style="516"/>
    <col min="9729" max="9762" width="2.625" style="516" customWidth="1"/>
    <col min="9763" max="9984" width="9" style="516"/>
    <col min="9985" max="10018" width="2.625" style="516" customWidth="1"/>
    <col min="10019" max="10240" width="9" style="516"/>
    <col min="10241" max="10274" width="2.625" style="516" customWidth="1"/>
    <col min="10275" max="10496" width="9" style="516"/>
    <col min="10497" max="10530" width="2.625" style="516" customWidth="1"/>
    <col min="10531" max="10752" width="9" style="516"/>
    <col min="10753" max="10786" width="2.625" style="516" customWidth="1"/>
    <col min="10787" max="11008" width="9" style="516"/>
    <col min="11009" max="11042" width="2.625" style="516" customWidth="1"/>
    <col min="11043" max="11264" width="9" style="516"/>
    <col min="11265" max="11298" width="2.625" style="516" customWidth="1"/>
    <col min="11299" max="11520" width="9" style="516"/>
    <col min="11521" max="11554" width="2.625" style="516" customWidth="1"/>
    <col min="11555" max="11776" width="9" style="516"/>
    <col min="11777" max="11810" width="2.625" style="516" customWidth="1"/>
    <col min="11811" max="12032" width="9" style="516"/>
    <col min="12033" max="12066" width="2.625" style="516" customWidth="1"/>
    <col min="12067" max="12288" width="9" style="516"/>
    <col min="12289" max="12322" width="2.625" style="516" customWidth="1"/>
    <col min="12323" max="12544" width="9" style="516"/>
    <col min="12545" max="12578" width="2.625" style="516" customWidth="1"/>
    <col min="12579" max="12800" width="9" style="516"/>
    <col min="12801" max="12834" width="2.625" style="516" customWidth="1"/>
    <col min="12835" max="13056" width="9" style="516"/>
    <col min="13057" max="13090" width="2.625" style="516" customWidth="1"/>
    <col min="13091" max="13312" width="9" style="516"/>
    <col min="13313" max="13346" width="2.625" style="516" customWidth="1"/>
    <col min="13347" max="13568" width="9" style="516"/>
    <col min="13569" max="13602" width="2.625" style="516" customWidth="1"/>
    <col min="13603" max="13824" width="9" style="516"/>
    <col min="13825" max="13858" width="2.625" style="516" customWidth="1"/>
    <col min="13859" max="14080" width="9" style="516"/>
    <col min="14081" max="14114" width="2.625" style="516" customWidth="1"/>
    <col min="14115" max="14336" width="9" style="516"/>
    <col min="14337" max="14370" width="2.625" style="516" customWidth="1"/>
    <col min="14371" max="14592" width="9" style="516"/>
    <col min="14593" max="14626" width="2.625" style="516" customWidth="1"/>
    <col min="14627" max="14848" width="9" style="516"/>
    <col min="14849" max="14882" width="2.625" style="516" customWidth="1"/>
    <col min="14883" max="15104" width="9" style="516"/>
    <col min="15105" max="15138" width="2.625" style="516" customWidth="1"/>
    <col min="15139" max="15360" width="9" style="516"/>
    <col min="15361" max="15394" width="2.625" style="516" customWidth="1"/>
    <col min="15395" max="15616" width="9" style="516"/>
    <col min="15617" max="15650" width="2.625" style="516" customWidth="1"/>
    <col min="15651" max="15872" width="9" style="516"/>
    <col min="15873" max="15906" width="2.625" style="516" customWidth="1"/>
    <col min="15907" max="16128" width="9" style="516"/>
    <col min="16129" max="16162" width="2.625" style="516" customWidth="1"/>
    <col min="16163" max="16384" width="9" style="516"/>
  </cols>
  <sheetData>
    <row r="1" spans="1:36" s="439" customFormat="1" ht="17.25">
      <c r="A1" s="438" t="s">
        <v>335</v>
      </c>
    </row>
    <row r="2" spans="1:36" s="439" customFormat="1"/>
    <row r="3" spans="1:36" s="439" customFormat="1" ht="14.25">
      <c r="A3" s="440" t="s">
        <v>208</v>
      </c>
    </row>
    <row r="4" spans="1:36" s="439" customFormat="1"/>
    <row r="5" spans="1:36" s="515" customFormat="1" ht="15" customHeight="1">
      <c r="A5" s="798" t="s">
        <v>336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</row>
    <row r="6" spans="1:36" s="515" customFormat="1" ht="15" customHeight="1">
      <c r="A6" s="798"/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</row>
    <row r="7" spans="1:36" ht="15" customHeight="1">
      <c r="A7" s="798"/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</row>
    <row r="8" spans="1:36" ht="15" customHeight="1">
      <c r="A8" s="798"/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</row>
    <row r="9" spans="1:36" ht="15" customHeight="1">
      <c r="A9" s="798"/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</row>
    <row r="10" spans="1:36" ht="15" customHeight="1">
      <c r="A10" s="798"/>
      <c r="B10" s="798"/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</row>
    <row r="11" spans="1:36" ht="15" customHeight="1">
      <c r="A11" s="798"/>
      <c r="B11" s="798"/>
      <c r="C11" s="798"/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</row>
    <row r="12" spans="1:36" ht="15" customHeight="1">
      <c r="A12" s="798"/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</row>
    <row r="13" spans="1:36" ht="15" customHeight="1">
      <c r="A13" s="798"/>
      <c r="B13" s="798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</row>
    <row r="14" spans="1:36" ht="15" customHeight="1">
      <c r="A14" s="799"/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</row>
    <row r="15" spans="1:36">
      <c r="A15" s="517" t="s">
        <v>210</v>
      </c>
      <c r="AG15" s="518"/>
      <c r="AJ15" s="515"/>
    </row>
    <row r="16" spans="1:36" ht="21.95" customHeight="1">
      <c r="A16" s="800" t="s">
        <v>211</v>
      </c>
      <c r="B16" s="801"/>
      <c r="C16" s="801"/>
      <c r="D16" s="801"/>
      <c r="E16" s="801"/>
      <c r="F16" s="801"/>
      <c r="G16" s="801"/>
      <c r="H16" s="801"/>
      <c r="I16" s="802"/>
      <c r="J16" s="806" t="s">
        <v>337</v>
      </c>
      <c r="K16" s="806"/>
      <c r="L16" s="806"/>
      <c r="M16" s="806"/>
      <c r="N16" s="806"/>
      <c r="O16" s="806"/>
      <c r="P16" s="806"/>
      <c r="Q16" s="807"/>
      <c r="R16" s="809"/>
      <c r="S16" s="809"/>
      <c r="T16" s="809"/>
      <c r="U16" s="809"/>
      <c r="V16" s="809"/>
      <c r="W16" s="809"/>
      <c r="X16" s="809"/>
      <c r="Y16" s="809"/>
      <c r="Z16" s="810"/>
      <c r="AA16" s="811"/>
      <c r="AB16" s="811"/>
      <c r="AC16" s="811"/>
      <c r="AD16" s="811"/>
      <c r="AE16" s="811"/>
      <c r="AF16" s="811"/>
      <c r="AG16" s="812"/>
    </row>
    <row r="17" spans="1:33" ht="21.95" customHeight="1">
      <c r="A17" s="803"/>
      <c r="B17" s="804"/>
      <c r="C17" s="804"/>
      <c r="D17" s="804"/>
      <c r="E17" s="804"/>
      <c r="F17" s="804"/>
      <c r="G17" s="804"/>
      <c r="H17" s="804"/>
      <c r="I17" s="805"/>
      <c r="J17" s="808"/>
      <c r="K17" s="808"/>
      <c r="L17" s="808"/>
      <c r="M17" s="808"/>
      <c r="N17" s="808"/>
      <c r="O17" s="808"/>
      <c r="P17" s="808"/>
      <c r="Q17" s="808"/>
      <c r="R17" s="813" t="s">
        <v>214</v>
      </c>
      <c r="S17" s="814"/>
      <c r="T17" s="814"/>
      <c r="U17" s="814"/>
      <c r="V17" s="814"/>
      <c r="W17" s="814"/>
      <c r="X17" s="814"/>
      <c r="Y17" s="814"/>
      <c r="Z17" s="810"/>
      <c r="AA17" s="811"/>
      <c r="AB17" s="811"/>
      <c r="AC17" s="811"/>
      <c r="AD17" s="811"/>
      <c r="AE17" s="811"/>
      <c r="AF17" s="811"/>
      <c r="AG17" s="812"/>
    </row>
    <row r="18" spans="1:33" s="515" customFormat="1" ht="34.5" customHeight="1">
      <c r="A18" s="793" t="s">
        <v>215</v>
      </c>
      <c r="B18" s="794"/>
      <c r="C18" s="794"/>
      <c r="D18" s="794"/>
      <c r="E18" s="794"/>
      <c r="F18" s="794"/>
      <c r="G18" s="794"/>
      <c r="H18" s="794"/>
      <c r="I18" s="794"/>
      <c r="J18" s="795">
        <v>14101941</v>
      </c>
      <c r="K18" s="795"/>
      <c r="L18" s="795"/>
      <c r="M18" s="795"/>
      <c r="N18" s="795"/>
      <c r="O18" s="795"/>
      <c r="P18" s="795"/>
      <c r="Q18" s="795"/>
      <c r="R18" s="796">
        <v>38529.893442622953</v>
      </c>
      <c r="S18" s="796"/>
      <c r="T18" s="796"/>
      <c r="U18" s="796"/>
      <c r="V18" s="796"/>
      <c r="W18" s="796"/>
      <c r="X18" s="796"/>
      <c r="Y18" s="797"/>
      <c r="Z18" s="775"/>
      <c r="AA18" s="776"/>
      <c r="AB18" s="776"/>
      <c r="AC18" s="776"/>
      <c r="AD18" s="776"/>
      <c r="AE18" s="776"/>
      <c r="AF18" s="776"/>
      <c r="AG18" s="777"/>
    </row>
    <row r="19" spans="1:33" s="515" customFormat="1" ht="21" customHeight="1">
      <c r="A19" s="519"/>
      <c r="B19" s="520"/>
      <c r="C19" s="520"/>
      <c r="D19" s="520"/>
      <c r="E19" s="520"/>
      <c r="F19" s="778" t="s">
        <v>216</v>
      </c>
      <c r="G19" s="778"/>
      <c r="H19" s="778"/>
      <c r="I19" s="778"/>
      <c r="J19" s="781" t="s">
        <v>217</v>
      </c>
      <c r="K19" s="790"/>
      <c r="L19" s="790"/>
      <c r="M19" s="790"/>
      <c r="N19" s="790"/>
      <c r="O19" s="790"/>
      <c r="P19" s="790"/>
      <c r="Q19" s="780"/>
      <c r="R19" s="780" t="s">
        <v>217</v>
      </c>
      <c r="S19" s="779"/>
      <c r="T19" s="779"/>
      <c r="U19" s="779"/>
      <c r="V19" s="779"/>
      <c r="W19" s="779"/>
      <c r="X19" s="779"/>
      <c r="Y19" s="781"/>
      <c r="Z19" s="782"/>
      <c r="AA19" s="783"/>
      <c r="AB19" s="783"/>
      <c r="AC19" s="783"/>
      <c r="AD19" s="783"/>
      <c r="AE19" s="783"/>
      <c r="AF19" s="783"/>
      <c r="AG19" s="783"/>
    </row>
    <row r="20" spans="1:33" s="515" customFormat="1" ht="34.5" customHeight="1">
      <c r="A20" s="753" t="s">
        <v>218</v>
      </c>
      <c r="B20" s="754"/>
      <c r="C20" s="754"/>
      <c r="D20" s="754"/>
      <c r="E20" s="754"/>
      <c r="F20" s="754"/>
      <c r="G20" s="754"/>
      <c r="H20" s="754"/>
      <c r="I20" s="754"/>
      <c r="J20" s="784">
        <v>7222750</v>
      </c>
      <c r="K20" s="784"/>
      <c r="L20" s="784"/>
      <c r="M20" s="784"/>
      <c r="N20" s="784"/>
      <c r="O20" s="784"/>
      <c r="P20" s="784"/>
      <c r="Q20" s="784"/>
      <c r="R20" s="774">
        <v>39468.579234972676</v>
      </c>
      <c r="S20" s="785"/>
      <c r="T20" s="785"/>
      <c r="U20" s="785"/>
      <c r="V20" s="785"/>
      <c r="W20" s="785"/>
      <c r="X20" s="785"/>
      <c r="Y20" s="785"/>
      <c r="Z20" s="786"/>
      <c r="AA20" s="787"/>
      <c r="AB20" s="787"/>
      <c r="AC20" s="787"/>
      <c r="AD20" s="787"/>
      <c r="AE20" s="787"/>
      <c r="AF20" s="787"/>
      <c r="AG20" s="788"/>
    </row>
    <row r="21" spans="1:33" s="515" customFormat="1" ht="21" customHeight="1">
      <c r="A21" s="519"/>
      <c r="B21" s="520"/>
      <c r="C21" s="520"/>
      <c r="D21" s="520"/>
      <c r="E21" s="520"/>
      <c r="F21" s="778" t="s">
        <v>216</v>
      </c>
      <c r="G21" s="778"/>
      <c r="H21" s="778"/>
      <c r="I21" s="778"/>
      <c r="J21" s="789">
        <v>51.22</v>
      </c>
      <c r="K21" s="789"/>
      <c r="L21" s="789"/>
      <c r="M21" s="789"/>
      <c r="N21" s="789"/>
      <c r="O21" s="789"/>
      <c r="P21" s="789"/>
      <c r="Q21" s="789"/>
      <c r="R21" s="781" t="s">
        <v>217</v>
      </c>
      <c r="S21" s="790"/>
      <c r="T21" s="790"/>
      <c r="U21" s="790"/>
      <c r="V21" s="790"/>
      <c r="W21" s="790"/>
      <c r="X21" s="790"/>
      <c r="Y21" s="790"/>
      <c r="Z21" s="791"/>
      <c r="AA21" s="792"/>
      <c r="AB21" s="792"/>
      <c r="AC21" s="792"/>
      <c r="AD21" s="792"/>
      <c r="AE21" s="792"/>
      <c r="AF21" s="792"/>
      <c r="AG21" s="792"/>
    </row>
    <row r="22" spans="1:33" s="515" customFormat="1" ht="34.5" customHeight="1">
      <c r="A22" s="753" t="s">
        <v>219</v>
      </c>
      <c r="B22" s="754"/>
      <c r="C22" s="754"/>
      <c r="D22" s="754"/>
      <c r="E22" s="754"/>
      <c r="F22" s="754"/>
      <c r="G22" s="754"/>
      <c r="H22" s="754"/>
      <c r="I22" s="757"/>
      <c r="J22" s="772">
        <v>6962660</v>
      </c>
      <c r="K22" s="772"/>
      <c r="L22" s="772"/>
      <c r="M22" s="772"/>
      <c r="N22" s="772"/>
      <c r="O22" s="772"/>
      <c r="P22" s="772"/>
      <c r="Q22" s="772"/>
      <c r="R22" s="773">
        <v>38047.322404371582</v>
      </c>
      <c r="S22" s="773"/>
      <c r="T22" s="773"/>
      <c r="U22" s="773"/>
      <c r="V22" s="773"/>
      <c r="W22" s="773"/>
      <c r="X22" s="773"/>
      <c r="Y22" s="774"/>
      <c r="Z22" s="775"/>
      <c r="AA22" s="776"/>
      <c r="AB22" s="776"/>
      <c r="AC22" s="776"/>
      <c r="AD22" s="776"/>
      <c r="AE22" s="776"/>
      <c r="AF22" s="776"/>
      <c r="AG22" s="777"/>
    </row>
    <row r="23" spans="1:33" s="515" customFormat="1" ht="21" customHeight="1">
      <c r="A23" s="519"/>
      <c r="B23" s="520"/>
      <c r="C23" s="520"/>
      <c r="D23" s="520"/>
      <c r="E23" s="520"/>
      <c r="F23" s="778" t="s">
        <v>216</v>
      </c>
      <c r="G23" s="778"/>
      <c r="H23" s="778"/>
      <c r="I23" s="778"/>
      <c r="J23" s="779" t="s">
        <v>217</v>
      </c>
      <c r="K23" s="779"/>
      <c r="L23" s="779"/>
      <c r="M23" s="779"/>
      <c r="N23" s="779"/>
      <c r="O23" s="779"/>
      <c r="P23" s="779"/>
      <c r="Q23" s="779"/>
      <c r="R23" s="780" t="s">
        <v>217</v>
      </c>
      <c r="S23" s="779"/>
      <c r="T23" s="779"/>
      <c r="U23" s="779"/>
      <c r="V23" s="779"/>
      <c r="W23" s="779"/>
      <c r="X23" s="779"/>
      <c r="Y23" s="781"/>
      <c r="Z23" s="782"/>
      <c r="AA23" s="783"/>
      <c r="AB23" s="783"/>
      <c r="AC23" s="783"/>
      <c r="AD23" s="783"/>
      <c r="AE23" s="783"/>
      <c r="AF23" s="783"/>
      <c r="AG23" s="783"/>
    </row>
    <row r="24" spans="1:33" s="515" customFormat="1" ht="21" customHeight="1">
      <c r="A24" s="753" t="s">
        <v>220</v>
      </c>
      <c r="B24" s="754"/>
      <c r="C24" s="754"/>
      <c r="D24" s="754"/>
      <c r="E24" s="754"/>
      <c r="F24" s="754" t="s">
        <v>221</v>
      </c>
      <c r="G24" s="754"/>
      <c r="H24" s="754"/>
      <c r="I24" s="757"/>
      <c r="J24" s="758">
        <v>260090</v>
      </c>
      <c r="K24" s="758"/>
      <c r="L24" s="758"/>
      <c r="M24" s="758"/>
      <c r="N24" s="758"/>
      <c r="O24" s="758"/>
      <c r="P24" s="758"/>
      <c r="Q24" s="758"/>
      <c r="R24" s="759">
        <v>1422.2568306010944</v>
      </c>
      <c r="S24" s="759"/>
      <c r="T24" s="759"/>
      <c r="U24" s="759"/>
      <c r="V24" s="759"/>
      <c r="W24" s="759"/>
      <c r="X24" s="759"/>
      <c r="Y24" s="760"/>
      <c r="Z24" s="761"/>
      <c r="AA24" s="762"/>
      <c r="AB24" s="762"/>
      <c r="AC24" s="762"/>
      <c r="AD24" s="762"/>
      <c r="AE24" s="762"/>
      <c r="AF24" s="762"/>
      <c r="AG24" s="763"/>
    </row>
    <row r="25" spans="1:33" s="515" customFormat="1" ht="21" customHeight="1">
      <c r="A25" s="755"/>
      <c r="B25" s="756"/>
      <c r="C25" s="756"/>
      <c r="D25" s="756"/>
      <c r="E25" s="756"/>
      <c r="F25" s="764" t="s">
        <v>222</v>
      </c>
      <c r="G25" s="764"/>
      <c r="H25" s="764"/>
      <c r="I25" s="765"/>
      <c r="J25" s="766">
        <v>3.7354976402696671</v>
      </c>
      <c r="K25" s="767"/>
      <c r="L25" s="767"/>
      <c r="M25" s="767"/>
      <c r="N25" s="767"/>
      <c r="O25" s="767"/>
      <c r="P25" s="767"/>
      <c r="Q25" s="767"/>
      <c r="R25" s="766">
        <v>3.7354976402696716</v>
      </c>
      <c r="S25" s="767"/>
      <c r="T25" s="767"/>
      <c r="U25" s="767"/>
      <c r="V25" s="767"/>
      <c r="W25" s="767"/>
      <c r="X25" s="767"/>
      <c r="Y25" s="768"/>
      <c r="Z25" s="769"/>
      <c r="AA25" s="770"/>
      <c r="AB25" s="770"/>
      <c r="AC25" s="770"/>
      <c r="AD25" s="770"/>
      <c r="AE25" s="770"/>
      <c r="AF25" s="770"/>
      <c r="AG25" s="771"/>
    </row>
  </sheetData>
  <mergeCells count="40">
    <mergeCell ref="A5:AG13"/>
    <mergeCell ref="A14:AG14"/>
    <mergeCell ref="A16:I17"/>
    <mergeCell ref="J16:Q17"/>
    <mergeCell ref="R16:Y16"/>
    <mergeCell ref="Z16:AG17"/>
    <mergeCell ref="R17:Y17"/>
    <mergeCell ref="A18:I18"/>
    <mergeCell ref="J18:Q18"/>
    <mergeCell ref="R18:Y18"/>
    <mergeCell ref="Z18:AG18"/>
    <mergeCell ref="F19:I19"/>
    <mergeCell ref="J19:Q19"/>
    <mergeCell ref="R19:Y19"/>
    <mergeCell ref="Z19:AG19"/>
    <mergeCell ref="A20:I20"/>
    <mergeCell ref="J20:Q20"/>
    <mergeCell ref="R20:Y20"/>
    <mergeCell ref="Z20:AG20"/>
    <mergeCell ref="F21:I21"/>
    <mergeCell ref="J21:Q21"/>
    <mergeCell ref="R21:Y21"/>
    <mergeCell ref="Z21:AG21"/>
    <mergeCell ref="A22:I22"/>
    <mergeCell ref="J22:Q22"/>
    <mergeCell ref="R22:Y22"/>
    <mergeCell ref="Z22:AG22"/>
    <mergeCell ref="F23:I23"/>
    <mergeCell ref="J23:Q23"/>
    <mergeCell ref="R23:Y23"/>
    <mergeCell ref="Z23:AG23"/>
    <mergeCell ref="A24:E25"/>
    <mergeCell ref="F24:I24"/>
    <mergeCell ref="J24:Q24"/>
    <mergeCell ref="R24:Y24"/>
    <mergeCell ref="Z24:AG24"/>
    <mergeCell ref="F25:I25"/>
    <mergeCell ref="J25:Q25"/>
    <mergeCell ref="R25:Y25"/>
    <mergeCell ref="Z25:AG25"/>
  </mergeCells>
  <phoneticPr fontId="20"/>
  <printOptions horizontalCentered="1"/>
  <pageMargins left="0.70866141732283472" right="0.70866141732283472" top="1.1417322834645669" bottom="0.74803149606299213" header="0.31496062992125984" footer="0.31496062992125984"/>
  <pageSetup paperSize="9" orientation="portrait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showGridLines="0" view="pageBreakPreview" zoomScaleNormal="100" zoomScaleSheetLayoutView="100" workbookViewId="0">
      <selection activeCell="H26" sqref="H26:N26"/>
    </sheetView>
  </sheetViews>
  <sheetFormatPr defaultRowHeight="13.5"/>
  <cols>
    <col min="1" max="7" width="2.75" style="516" customWidth="1"/>
    <col min="8" max="33" width="2.625" style="516" customWidth="1"/>
    <col min="34" max="256" width="9" style="516"/>
    <col min="257" max="263" width="2.75" style="516" customWidth="1"/>
    <col min="264" max="289" width="2.625" style="516" customWidth="1"/>
    <col min="290" max="512" width="9" style="516"/>
    <col min="513" max="519" width="2.75" style="516" customWidth="1"/>
    <col min="520" max="545" width="2.625" style="516" customWidth="1"/>
    <col min="546" max="768" width="9" style="516"/>
    <col min="769" max="775" width="2.75" style="516" customWidth="1"/>
    <col min="776" max="801" width="2.625" style="516" customWidth="1"/>
    <col min="802" max="1024" width="9" style="516"/>
    <col min="1025" max="1031" width="2.75" style="516" customWidth="1"/>
    <col min="1032" max="1057" width="2.625" style="516" customWidth="1"/>
    <col min="1058" max="1280" width="9" style="516"/>
    <col min="1281" max="1287" width="2.75" style="516" customWidth="1"/>
    <col min="1288" max="1313" width="2.625" style="516" customWidth="1"/>
    <col min="1314" max="1536" width="9" style="516"/>
    <col min="1537" max="1543" width="2.75" style="516" customWidth="1"/>
    <col min="1544" max="1569" width="2.625" style="516" customWidth="1"/>
    <col min="1570" max="1792" width="9" style="516"/>
    <col min="1793" max="1799" width="2.75" style="516" customWidth="1"/>
    <col min="1800" max="1825" width="2.625" style="516" customWidth="1"/>
    <col min="1826" max="2048" width="9" style="516"/>
    <col min="2049" max="2055" width="2.75" style="516" customWidth="1"/>
    <col min="2056" max="2081" width="2.625" style="516" customWidth="1"/>
    <col min="2082" max="2304" width="9" style="516"/>
    <col min="2305" max="2311" width="2.75" style="516" customWidth="1"/>
    <col min="2312" max="2337" width="2.625" style="516" customWidth="1"/>
    <col min="2338" max="2560" width="9" style="516"/>
    <col min="2561" max="2567" width="2.75" style="516" customWidth="1"/>
    <col min="2568" max="2593" width="2.625" style="516" customWidth="1"/>
    <col min="2594" max="2816" width="9" style="516"/>
    <col min="2817" max="2823" width="2.75" style="516" customWidth="1"/>
    <col min="2824" max="2849" width="2.625" style="516" customWidth="1"/>
    <col min="2850" max="3072" width="9" style="516"/>
    <col min="3073" max="3079" width="2.75" style="516" customWidth="1"/>
    <col min="3080" max="3105" width="2.625" style="516" customWidth="1"/>
    <col min="3106" max="3328" width="9" style="516"/>
    <col min="3329" max="3335" width="2.75" style="516" customWidth="1"/>
    <col min="3336" max="3361" width="2.625" style="516" customWidth="1"/>
    <col min="3362" max="3584" width="9" style="516"/>
    <col min="3585" max="3591" width="2.75" style="516" customWidth="1"/>
    <col min="3592" max="3617" width="2.625" style="516" customWidth="1"/>
    <col min="3618" max="3840" width="9" style="516"/>
    <col min="3841" max="3847" width="2.75" style="516" customWidth="1"/>
    <col min="3848" max="3873" width="2.625" style="516" customWidth="1"/>
    <col min="3874" max="4096" width="9" style="516"/>
    <col min="4097" max="4103" width="2.75" style="516" customWidth="1"/>
    <col min="4104" max="4129" width="2.625" style="516" customWidth="1"/>
    <col min="4130" max="4352" width="9" style="516"/>
    <col min="4353" max="4359" width="2.75" style="516" customWidth="1"/>
    <col min="4360" max="4385" width="2.625" style="516" customWidth="1"/>
    <col min="4386" max="4608" width="9" style="516"/>
    <col min="4609" max="4615" width="2.75" style="516" customWidth="1"/>
    <col min="4616" max="4641" width="2.625" style="516" customWidth="1"/>
    <col min="4642" max="4864" width="9" style="516"/>
    <col min="4865" max="4871" width="2.75" style="516" customWidth="1"/>
    <col min="4872" max="4897" width="2.625" style="516" customWidth="1"/>
    <col min="4898" max="5120" width="9" style="516"/>
    <col min="5121" max="5127" width="2.75" style="516" customWidth="1"/>
    <col min="5128" max="5153" width="2.625" style="516" customWidth="1"/>
    <col min="5154" max="5376" width="9" style="516"/>
    <col min="5377" max="5383" width="2.75" style="516" customWidth="1"/>
    <col min="5384" max="5409" width="2.625" style="516" customWidth="1"/>
    <col min="5410" max="5632" width="9" style="516"/>
    <col min="5633" max="5639" width="2.75" style="516" customWidth="1"/>
    <col min="5640" max="5665" width="2.625" style="516" customWidth="1"/>
    <col min="5666" max="5888" width="9" style="516"/>
    <col min="5889" max="5895" width="2.75" style="516" customWidth="1"/>
    <col min="5896" max="5921" width="2.625" style="516" customWidth="1"/>
    <col min="5922" max="6144" width="9" style="516"/>
    <col min="6145" max="6151" width="2.75" style="516" customWidth="1"/>
    <col min="6152" max="6177" width="2.625" style="516" customWidth="1"/>
    <col min="6178" max="6400" width="9" style="516"/>
    <col min="6401" max="6407" width="2.75" style="516" customWidth="1"/>
    <col min="6408" max="6433" width="2.625" style="516" customWidth="1"/>
    <col min="6434" max="6656" width="9" style="516"/>
    <col min="6657" max="6663" width="2.75" style="516" customWidth="1"/>
    <col min="6664" max="6689" width="2.625" style="516" customWidth="1"/>
    <col min="6690" max="6912" width="9" style="516"/>
    <col min="6913" max="6919" width="2.75" style="516" customWidth="1"/>
    <col min="6920" max="6945" width="2.625" style="516" customWidth="1"/>
    <col min="6946" max="7168" width="9" style="516"/>
    <col min="7169" max="7175" width="2.75" style="516" customWidth="1"/>
    <col min="7176" max="7201" width="2.625" style="516" customWidth="1"/>
    <col min="7202" max="7424" width="9" style="516"/>
    <col min="7425" max="7431" width="2.75" style="516" customWidth="1"/>
    <col min="7432" max="7457" width="2.625" style="516" customWidth="1"/>
    <col min="7458" max="7680" width="9" style="516"/>
    <col min="7681" max="7687" width="2.75" style="516" customWidth="1"/>
    <col min="7688" max="7713" width="2.625" style="516" customWidth="1"/>
    <col min="7714" max="7936" width="9" style="516"/>
    <col min="7937" max="7943" width="2.75" style="516" customWidth="1"/>
    <col min="7944" max="7969" width="2.625" style="516" customWidth="1"/>
    <col min="7970" max="8192" width="9" style="516"/>
    <col min="8193" max="8199" width="2.75" style="516" customWidth="1"/>
    <col min="8200" max="8225" width="2.625" style="516" customWidth="1"/>
    <col min="8226" max="8448" width="9" style="516"/>
    <col min="8449" max="8455" width="2.75" style="516" customWidth="1"/>
    <col min="8456" max="8481" width="2.625" style="516" customWidth="1"/>
    <col min="8482" max="8704" width="9" style="516"/>
    <col min="8705" max="8711" width="2.75" style="516" customWidth="1"/>
    <col min="8712" max="8737" width="2.625" style="516" customWidth="1"/>
    <col min="8738" max="8960" width="9" style="516"/>
    <col min="8961" max="8967" width="2.75" style="516" customWidth="1"/>
    <col min="8968" max="8993" width="2.625" style="516" customWidth="1"/>
    <col min="8994" max="9216" width="9" style="516"/>
    <col min="9217" max="9223" width="2.75" style="516" customWidth="1"/>
    <col min="9224" max="9249" width="2.625" style="516" customWidth="1"/>
    <col min="9250" max="9472" width="9" style="516"/>
    <col min="9473" max="9479" width="2.75" style="516" customWidth="1"/>
    <col min="9480" max="9505" width="2.625" style="516" customWidth="1"/>
    <col min="9506" max="9728" width="9" style="516"/>
    <col min="9729" max="9735" width="2.75" style="516" customWidth="1"/>
    <col min="9736" max="9761" width="2.625" style="516" customWidth="1"/>
    <col min="9762" max="9984" width="9" style="516"/>
    <col min="9985" max="9991" width="2.75" style="516" customWidth="1"/>
    <col min="9992" max="10017" width="2.625" style="516" customWidth="1"/>
    <col min="10018" max="10240" width="9" style="516"/>
    <col min="10241" max="10247" width="2.75" style="516" customWidth="1"/>
    <col min="10248" max="10273" width="2.625" style="516" customWidth="1"/>
    <col min="10274" max="10496" width="9" style="516"/>
    <col min="10497" max="10503" width="2.75" style="516" customWidth="1"/>
    <col min="10504" max="10529" width="2.625" style="516" customWidth="1"/>
    <col min="10530" max="10752" width="9" style="516"/>
    <col min="10753" max="10759" width="2.75" style="516" customWidth="1"/>
    <col min="10760" max="10785" width="2.625" style="516" customWidth="1"/>
    <col min="10786" max="11008" width="9" style="516"/>
    <col min="11009" max="11015" width="2.75" style="516" customWidth="1"/>
    <col min="11016" max="11041" width="2.625" style="516" customWidth="1"/>
    <col min="11042" max="11264" width="9" style="516"/>
    <col min="11265" max="11271" width="2.75" style="516" customWidth="1"/>
    <col min="11272" max="11297" width="2.625" style="516" customWidth="1"/>
    <col min="11298" max="11520" width="9" style="516"/>
    <col min="11521" max="11527" width="2.75" style="516" customWidth="1"/>
    <col min="11528" max="11553" width="2.625" style="516" customWidth="1"/>
    <col min="11554" max="11776" width="9" style="516"/>
    <col min="11777" max="11783" width="2.75" style="516" customWidth="1"/>
    <col min="11784" max="11809" width="2.625" style="516" customWidth="1"/>
    <col min="11810" max="12032" width="9" style="516"/>
    <col min="12033" max="12039" width="2.75" style="516" customWidth="1"/>
    <col min="12040" max="12065" width="2.625" style="516" customWidth="1"/>
    <col min="12066" max="12288" width="9" style="516"/>
    <col min="12289" max="12295" width="2.75" style="516" customWidth="1"/>
    <col min="12296" max="12321" width="2.625" style="516" customWidth="1"/>
    <col min="12322" max="12544" width="9" style="516"/>
    <col min="12545" max="12551" width="2.75" style="516" customWidth="1"/>
    <col min="12552" max="12577" width="2.625" style="516" customWidth="1"/>
    <col min="12578" max="12800" width="9" style="516"/>
    <col min="12801" max="12807" width="2.75" style="516" customWidth="1"/>
    <col min="12808" max="12833" width="2.625" style="516" customWidth="1"/>
    <col min="12834" max="13056" width="9" style="516"/>
    <col min="13057" max="13063" width="2.75" style="516" customWidth="1"/>
    <col min="13064" max="13089" width="2.625" style="516" customWidth="1"/>
    <col min="13090" max="13312" width="9" style="516"/>
    <col min="13313" max="13319" width="2.75" style="516" customWidth="1"/>
    <col min="13320" max="13345" width="2.625" style="516" customWidth="1"/>
    <col min="13346" max="13568" width="9" style="516"/>
    <col min="13569" max="13575" width="2.75" style="516" customWidth="1"/>
    <col min="13576" max="13601" width="2.625" style="516" customWidth="1"/>
    <col min="13602" max="13824" width="9" style="516"/>
    <col min="13825" max="13831" width="2.75" style="516" customWidth="1"/>
    <col min="13832" max="13857" width="2.625" style="516" customWidth="1"/>
    <col min="13858" max="14080" width="9" style="516"/>
    <col min="14081" max="14087" width="2.75" style="516" customWidth="1"/>
    <col min="14088" max="14113" width="2.625" style="516" customWidth="1"/>
    <col min="14114" max="14336" width="9" style="516"/>
    <col min="14337" max="14343" width="2.75" style="516" customWidth="1"/>
    <col min="14344" max="14369" width="2.625" style="516" customWidth="1"/>
    <col min="14370" max="14592" width="9" style="516"/>
    <col min="14593" max="14599" width="2.75" style="516" customWidth="1"/>
    <col min="14600" max="14625" width="2.625" style="516" customWidth="1"/>
    <col min="14626" max="14848" width="9" style="516"/>
    <col min="14849" max="14855" width="2.75" style="516" customWidth="1"/>
    <col min="14856" max="14881" width="2.625" style="516" customWidth="1"/>
    <col min="14882" max="15104" width="9" style="516"/>
    <col min="15105" max="15111" width="2.75" style="516" customWidth="1"/>
    <col min="15112" max="15137" width="2.625" style="516" customWidth="1"/>
    <col min="15138" max="15360" width="9" style="516"/>
    <col min="15361" max="15367" width="2.75" style="516" customWidth="1"/>
    <col min="15368" max="15393" width="2.625" style="516" customWidth="1"/>
    <col min="15394" max="15616" width="9" style="516"/>
    <col min="15617" max="15623" width="2.75" style="516" customWidth="1"/>
    <col min="15624" max="15649" width="2.625" style="516" customWidth="1"/>
    <col min="15650" max="15872" width="9" style="516"/>
    <col min="15873" max="15879" width="2.75" style="516" customWidth="1"/>
    <col min="15880" max="15905" width="2.625" style="516" customWidth="1"/>
    <col min="15906" max="16128" width="9" style="516"/>
    <col min="16129" max="16135" width="2.75" style="516" customWidth="1"/>
    <col min="16136" max="16161" width="2.625" style="516" customWidth="1"/>
    <col min="16162" max="16384" width="9" style="516"/>
  </cols>
  <sheetData>
    <row r="1" spans="1:39" s="439" customFormat="1" ht="17.25">
      <c r="A1" s="438" t="s">
        <v>338</v>
      </c>
      <c r="AI1" s="446"/>
      <c r="AJ1" s="446"/>
      <c r="AK1" s="446"/>
      <c r="AL1" s="446"/>
      <c r="AM1" s="446"/>
    </row>
    <row r="2" spans="1:39" s="439" customFormat="1">
      <c r="AI2" s="446"/>
      <c r="AJ2" s="446"/>
      <c r="AK2" s="446"/>
      <c r="AL2" s="446"/>
      <c r="AM2" s="446"/>
    </row>
    <row r="3" spans="1:39" s="439" customFormat="1" ht="14.25">
      <c r="A3" s="694" t="s">
        <v>223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I3" s="446"/>
      <c r="AJ3" s="446"/>
      <c r="AK3" s="446"/>
      <c r="AL3" s="446"/>
      <c r="AM3" s="446"/>
    </row>
    <row r="4" spans="1:39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</row>
    <row r="5" spans="1:39">
      <c r="A5" s="517" t="s">
        <v>224</v>
      </c>
    </row>
    <row r="6" spans="1:39">
      <c r="A6" s="517"/>
    </row>
    <row r="7" spans="1:39">
      <c r="A7" s="517"/>
      <c r="B7" s="516" t="s">
        <v>225</v>
      </c>
      <c r="AG7" s="522" t="s">
        <v>226</v>
      </c>
    </row>
    <row r="8" spans="1:39" ht="18" customHeight="1">
      <c r="A8" s="800" t="s">
        <v>227</v>
      </c>
      <c r="B8" s="801"/>
      <c r="C8" s="801"/>
      <c r="D8" s="801"/>
      <c r="E8" s="801"/>
      <c r="F8" s="801"/>
      <c r="G8" s="802"/>
      <c r="H8" s="865" t="s">
        <v>228</v>
      </c>
      <c r="I8" s="806"/>
      <c r="J8" s="806"/>
      <c r="K8" s="806"/>
      <c r="L8" s="806"/>
      <c r="M8" s="806"/>
      <c r="N8" s="806"/>
      <c r="O8" s="849" t="s">
        <v>339</v>
      </c>
      <c r="P8" s="850"/>
      <c r="Q8" s="850"/>
      <c r="R8" s="850"/>
      <c r="S8" s="850"/>
      <c r="T8" s="851"/>
      <c r="U8" s="806" t="s">
        <v>230</v>
      </c>
      <c r="V8" s="806"/>
      <c r="W8" s="806"/>
      <c r="X8" s="806"/>
      <c r="Y8" s="806"/>
      <c r="Z8" s="806"/>
      <c r="AA8" s="844" t="s">
        <v>231</v>
      </c>
      <c r="AB8" s="845"/>
      <c r="AC8" s="845"/>
      <c r="AD8" s="845"/>
      <c r="AE8" s="845"/>
      <c r="AF8" s="845"/>
      <c r="AG8" s="856"/>
    </row>
    <row r="9" spans="1:39" ht="18" customHeight="1">
      <c r="A9" s="862"/>
      <c r="B9" s="863"/>
      <c r="C9" s="863"/>
      <c r="D9" s="863"/>
      <c r="E9" s="863"/>
      <c r="F9" s="863"/>
      <c r="G9" s="864"/>
      <c r="H9" s="866"/>
      <c r="I9" s="811"/>
      <c r="J9" s="811"/>
      <c r="K9" s="811"/>
      <c r="L9" s="811"/>
      <c r="M9" s="811"/>
      <c r="N9" s="811"/>
      <c r="O9" s="852"/>
      <c r="P9" s="853"/>
      <c r="Q9" s="853"/>
      <c r="R9" s="853"/>
      <c r="S9" s="853"/>
      <c r="T9" s="854"/>
      <c r="U9" s="811"/>
      <c r="V9" s="811"/>
      <c r="W9" s="811"/>
      <c r="X9" s="811"/>
      <c r="Y9" s="811"/>
      <c r="Z9" s="811"/>
      <c r="AA9" s="846"/>
      <c r="AB9" s="847"/>
      <c r="AC9" s="847"/>
      <c r="AD9" s="847"/>
      <c r="AE9" s="847"/>
      <c r="AF9" s="847"/>
      <c r="AG9" s="857"/>
    </row>
    <row r="10" spans="1:39" ht="18" customHeight="1">
      <c r="A10" s="862"/>
      <c r="B10" s="863"/>
      <c r="C10" s="863"/>
      <c r="D10" s="863"/>
      <c r="E10" s="863"/>
      <c r="F10" s="863"/>
      <c r="G10" s="864"/>
      <c r="H10" s="855"/>
      <c r="I10" s="855"/>
      <c r="J10" s="855"/>
      <c r="K10" s="855"/>
      <c r="L10" s="855"/>
      <c r="M10" s="855"/>
      <c r="N10" s="855"/>
      <c r="O10" s="852"/>
      <c r="P10" s="853"/>
      <c r="Q10" s="853"/>
      <c r="R10" s="853"/>
      <c r="S10" s="853"/>
      <c r="T10" s="854"/>
      <c r="U10" s="855"/>
      <c r="V10" s="855"/>
      <c r="W10" s="855"/>
      <c r="X10" s="855"/>
      <c r="Y10" s="855"/>
      <c r="Z10" s="855"/>
      <c r="AA10" s="848"/>
      <c r="AB10" s="848"/>
      <c r="AC10" s="848"/>
      <c r="AD10" s="848"/>
      <c r="AE10" s="848"/>
      <c r="AF10" s="848"/>
      <c r="AG10" s="858"/>
    </row>
    <row r="11" spans="1:39" s="515" customFormat="1" ht="18" customHeight="1">
      <c r="A11" s="832" t="s">
        <v>340</v>
      </c>
      <c r="B11" s="833"/>
      <c r="C11" s="833"/>
      <c r="D11" s="833"/>
      <c r="E11" s="833"/>
      <c r="F11" s="833"/>
      <c r="G11" s="834"/>
      <c r="H11" s="835">
        <v>1150157</v>
      </c>
      <c r="I11" s="836"/>
      <c r="J11" s="836"/>
      <c r="K11" s="836"/>
      <c r="L11" s="837"/>
      <c r="M11" s="837"/>
      <c r="N11" s="837"/>
      <c r="O11" s="837">
        <v>572941</v>
      </c>
      <c r="P11" s="837"/>
      <c r="Q11" s="837"/>
      <c r="R11" s="837"/>
      <c r="S11" s="837"/>
      <c r="T11" s="837"/>
      <c r="U11" s="837">
        <v>552371</v>
      </c>
      <c r="V11" s="837"/>
      <c r="W11" s="837"/>
      <c r="X11" s="837"/>
      <c r="Y11" s="837"/>
      <c r="Z11" s="837"/>
      <c r="AA11" s="829">
        <v>20570</v>
      </c>
      <c r="AB11" s="830"/>
      <c r="AC11" s="830"/>
      <c r="AD11" s="830"/>
      <c r="AE11" s="830"/>
      <c r="AF11" s="830"/>
      <c r="AG11" s="831"/>
    </row>
    <row r="12" spans="1:39" s="515" customFormat="1" ht="13.5" customHeight="1">
      <c r="A12" s="519"/>
      <c r="B12" s="520"/>
      <c r="C12" s="520"/>
      <c r="D12" s="520"/>
      <c r="H12" s="523"/>
      <c r="I12" s="524"/>
      <c r="J12" s="524"/>
      <c r="K12" s="524"/>
      <c r="L12" s="525"/>
      <c r="M12" s="525"/>
      <c r="N12" s="526" t="s">
        <v>216</v>
      </c>
      <c r="O12" s="818">
        <v>49.81</v>
      </c>
      <c r="P12" s="789"/>
      <c r="Q12" s="789"/>
      <c r="R12" s="789"/>
      <c r="S12" s="789"/>
      <c r="T12" s="789"/>
      <c r="U12" s="527"/>
      <c r="V12" s="528"/>
      <c r="W12" s="528"/>
      <c r="X12" s="529"/>
      <c r="Y12" s="529"/>
      <c r="Z12" s="530" t="s">
        <v>222</v>
      </c>
      <c r="AA12" s="819">
        <v>3.7239464055861005</v>
      </c>
      <c r="AB12" s="820"/>
      <c r="AC12" s="820"/>
      <c r="AD12" s="820"/>
      <c r="AE12" s="820"/>
      <c r="AF12" s="820"/>
      <c r="AG12" s="821"/>
    </row>
    <row r="13" spans="1:39" s="515" customFormat="1" ht="18" customHeight="1">
      <c r="A13" s="832" t="s">
        <v>233</v>
      </c>
      <c r="B13" s="833"/>
      <c r="C13" s="833"/>
      <c r="D13" s="833"/>
      <c r="E13" s="833"/>
      <c r="F13" s="833"/>
      <c r="G13" s="834"/>
      <c r="H13" s="835">
        <v>808464</v>
      </c>
      <c r="I13" s="836"/>
      <c r="J13" s="836"/>
      <c r="K13" s="836"/>
      <c r="L13" s="837"/>
      <c r="M13" s="837"/>
      <c r="N13" s="837"/>
      <c r="O13" s="837">
        <v>26836</v>
      </c>
      <c r="P13" s="837"/>
      <c r="Q13" s="837"/>
      <c r="R13" s="837"/>
      <c r="S13" s="837"/>
      <c r="T13" s="837"/>
      <c r="U13" s="837">
        <v>546</v>
      </c>
      <c r="V13" s="837"/>
      <c r="W13" s="837"/>
      <c r="X13" s="837"/>
      <c r="Y13" s="837"/>
      <c r="Z13" s="837"/>
      <c r="AA13" s="829">
        <v>26290</v>
      </c>
      <c r="AB13" s="830"/>
      <c r="AC13" s="830"/>
      <c r="AD13" s="830"/>
      <c r="AE13" s="830"/>
      <c r="AF13" s="830"/>
      <c r="AG13" s="831"/>
    </row>
    <row r="14" spans="1:39" s="515" customFormat="1" ht="13.5" customHeight="1">
      <c r="A14" s="519"/>
      <c r="B14" s="520"/>
      <c r="C14" s="520"/>
      <c r="D14" s="520"/>
      <c r="E14" s="520"/>
      <c r="F14" s="520"/>
      <c r="G14" s="531"/>
      <c r="H14" s="523"/>
      <c r="I14" s="524"/>
      <c r="J14" s="524"/>
      <c r="K14" s="524"/>
      <c r="L14" s="525"/>
      <c r="M14" s="525"/>
      <c r="N14" s="526" t="s">
        <v>216</v>
      </c>
      <c r="O14" s="818">
        <v>3.32</v>
      </c>
      <c r="P14" s="789"/>
      <c r="Q14" s="789"/>
      <c r="R14" s="789"/>
      <c r="S14" s="789"/>
      <c r="T14" s="789"/>
      <c r="U14" s="527"/>
      <c r="V14" s="528"/>
      <c r="W14" s="528"/>
      <c r="X14" s="529"/>
      <c r="Y14" s="529"/>
      <c r="Z14" s="530" t="s">
        <v>222</v>
      </c>
      <c r="AA14" s="819">
        <v>4815.0183150183157</v>
      </c>
      <c r="AB14" s="820"/>
      <c r="AC14" s="820"/>
      <c r="AD14" s="820"/>
      <c r="AE14" s="820"/>
      <c r="AF14" s="820"/>
      <c r="AG14" s="821"/>
    </row>
    <row r="15" spans="1:39" s="532" customFormat="1" ht="18" customHeight="1">
      <c r="A15" s="823" t="s">
        <v>106</v>
      </c>
      <c r="B15" s="824"/>
      <c r="C15" s="824"/>
      <c r="D15" s="824"/>
      <c r="E15" s="824"/>
      <c r="F15" s="824"/>
      <c r="G15" s="825"/>
      <c r="H15" s="826">
        <v>1958621</v>
      </c>
      <c r="I15" s="827"/>
      <c r="J15" s="827"/>
      <c r="K15" s="827"/>
      <c r="L15" s="828"/>
      <c r="M15" s="828"/>
      <c r="N15" s="828"/>
      <c r="O15" s="828">
        <v>599777</v>
      </c>
      <c r="P15" s="828"/>
      <c r="Q15" s="828"/>
      <c r="R15" s="828"/>
      <c r="S15" s="828"/>
      <c r="T15" s="828"/>
      <c r="U15" s="827">
        <v>552917</v>
      </c>
      <c r="V15" s="827"/>
      <c r="W15" s="827"/>
      <c r="X15" s="828"/>
      <c r="Y15" s="828"/>
      <c r="Z15" s="828"/>
      <c r="AA15" s="829">
        <v>46860</v>
      </c>
      <c r="AB15" s="830"/>
      <c r="AC15" s="830"/>
      <c r="AD15" s="830"/>
      <c r="AE15" s="830"/>
      <c r="AF15" s="830"/>
      <c r="AG15" s="831"/>
    </row>
    <row r="16" spans="1:39" s="515" customFormat="1" ht="13.5" customHeight="1">
      <c r="A16" s="519"/>
      <c r="B16" s="520"/>
      <c r="C16" s="520"/>
      <c r="D16" s="520"/>
      <c r="E16" s="520"/>
      <c r="F16" s="520"/>
      <c r="G16" s="531"/>
      <c r="H16" s="523"/>
      <c r="I16" s="524"/>
      <c r="J16" s="524"/>
      <c r="K16" s="524"/>
      <c r="L16" s="525"/>
      <c r="M16" s="525"/>
      <c r="N16" s="526" t="s">
        <v>216</v>
      </c>
      <c r="O16" s="818">
        <v>30.62</v>
      </c>
      <c r="P16" s="789"/>
      <c r="Q16" s="789"/>
      <c r="R16" s="789"/>
      <c r="S16" s="789"/>
      <c r="T16" s="789"/>
      <c r="U16" s="527"/>
      <c r="V16" s="528"/>
      <c r="W16" s="528"/>
      <c r="X16" s="529"/>
      <c r="Y16" s="529"/>
      <c r="Z16" s="530" t="s">
        <v>222</v>
      </c>
      <c r="AA16" s="819">
        <v>8.4750514091626776</v>
      </c>
      <c r="AB16" s="820"/>
      <c r="AC16" s="820"/>
      <c r="AD16" s="820"/>
      <c r="AE16" s="820"/>
      <c r="AF16" s="820"/>
      <c r="AG16" s="821"/>
    </row>
    <row r="17" spans="1:33" s="515" customFormat="1"/>
    <row r="18" spans="1:33" s="515" customFormat="1">
      <c r="A18" s="532"/>
      <c r="B18" s="515" t="s">
        <v>234</v>
      </c>
      <c r="AG18" s="533" t="s">
        <v>226</v>
      </c>
    </row>
    <row r="19" spans="1:33" s="515" customFormat="1" ht="18" customHeight="1">
      <c r="A19" s="838" t="s">
        <v>227</v>
      </c>
      <c r="B19" s="839"/>
      <c r="C19" s="839"/>
      <c r="D19" s="839"/>
      <c r="E19" s="839"/>
      <c r="F19" s="839"/>
      <c r="G19" s="840"/>
      <c r="H19" s="844" t="s">
        <v>228</v>
      </c>
      <c r="I19" s="845"/>
      <c r="J19" s="845"/>
      <c r="K19" s="845"/>
      <c r="L19" s="845"/>
      <c r="M19" s="845"/>
      <c r="N19" s="845"/>
      <c r="O19" s="849" t="s">
        <v>339</v>
      </c>
      <c r="P19" s="850"/>
      <c r="Q19" s="850"/>
      <c r="R19" s="850"/>
      <c r="S19" s="850"/>
      <c r="T19" s="851"/>
      <c r="U19" s="806" t="s">
        <v>230</v>
      </c>
      <c r="V19" s="806"/>
      <c r="W19" s="806"/>
      <c r="X19" s="806"/>
      <c r="Y19" s="806"/>
      <c r="Z19" s="806"/>
      <c r="AA19" s="844" t="s">
        <v>231</v>
      </c>
      <c r="AB19" s="845"/>
      <c r="AC19" s="845"/>
      <c r="AD19" s="845"/>
      <c r="AE19" s="845"/>
      <c r="AF19" s="845"/>
      <c r="AG19" s="856"/>
    </row>
    <row r="20" spans="1:33" s="515" customFormat="1" ht="18" customHeight="1">
      <c r="A20" s="841"/>
      <c r="B20" s="842"/>
      <c r="C20" s="842"/>
      <c r="D20" s="842"/>
      <c r="E20" s="842"/>
      <c r="F20" s="842"/>
      <c r="G20" s="843"/>
      <c r="H20" s="846"/>
      <c r="I20" s="847"/>
      <c r="J20" s="847"/>
      <c r="K20" s="847"/>
      <c r="L20" s="847"/>
      <c r="M20" s="847"/>
      <c r="N20" s="847"/>
      <c r="O20" s="852"/>
      <c r="P20" s="853"/>
      <c r="Q20" s="853"/>
      <c r="R20" s="853"/>
      <c r="S20" s="853"/>
      <c r="T20" s="854"/>
      <c r="U20" s="811"/>
      <c r="V20" s="811"/>
      <c r="W20" s="811"/>
      <c r="X20" s="811"/>
      <c r="Y20" s="811"/>
      <c r="Z20" s="811"/>
      <c r="AA20" s="846"/>
      <c r="AB20" s="847"/>
      <c r="AC20" s="847"/>
      <c r="AD20" s="847"/>
      <c r="AE20" s="847"/>
      <c r="AF20" s="847"/>
      <c r="AG20" s="857"/>
    </row>
    <row r="21" spans="1:33" s="515" customFormat="1" ht="18" customHeight="1">
      <c r="A21" s="841"/>
      <c r="B21" s="842"/>
      <c r="C21" s="842"/>
      <c r="D21" s="842"/>
      <c r="E21" s="842"/>
      <c r="F21" s="842"/>
      <c r="G21" s="843"/>
      <c r="H21" s="848"/>
      <c r="I21" s="848"/>
      <c r="J21" s="848"/>
      <c r="K21" s="848"/>
      <c r="L21" s="848"/>
      <c r="M21" s="848"/>
      <c r="N21" s="848"/>
      <c r="O21" s="852"/>
      <c r="P21" s="853"/>
      <c r="Q21" s="853"/>
      <c r="R21" s="853"/>
      <c r="S21" s="853"/>
      <c r="T21" s="854"/>
      <c r="U21" s="855"/>
      <c r="V21" s="855"/>
      <c r="W21" s="855"/>
      <c r="X21" s="855"/>
      <c r="Y21" s="855"/>
      <c r="Z21" s="855"/>
      <c r="AA21" s="848"/>
      <c r="AB21" s="848"/>
      <c r="AC21" s="848"/>
      <c r="AD21" s="848"/>
      <c r="AE21" s="848"/>
      <c r="AF21" s="848"/>
      <c r="AG21" s="858"/>
    </row>
    <row r="22" spans="1:33" s="515" customFormat="1" ht="18" customHeight="1">
      <c r="A22" s="832" t="s">
        <v>341</v>
      </c>
      <c r="B22" s="833"/>
      <c r="C22" s="833"/>
      <c r="D22" s="833"/>
      <c r="E22" s="833"/>
      <c r="F22" s="833"/>
      <c r="G22" s="834"/>
      <c r="H22" s="835">
        <v>18611</v>
      </c>
      <c r="I22" s="836"/>
      <c r="J22" s="836"/>
      <c r="K22" s="836"/>
      <c r="L22" s="837"/>
      <c r="M22" s="837"/>
      <c r="N22" s="837"/>
      <c r="O22" s="837">
        <v>11270</v>
      </c>
      <c r="P22" s="837"/>
      <c r="Q22" s="837"/>
      <c r="R22" s="837"/>
      <c r="S22" s="837"/>
      <c r="T22" s="837"/>
      <c r="U22" s="837">
        <v>11337</v>
      </c>
      <c r="V22" s="837"/>
      <c r="W22" s="837"/>
      <c r="X22" s="837"/>
      <c r="Y22" s="837"/>
      <c r="Z22" s="837"/>
      <c r="AA22" s="829">
        <v>-67</v>
      </c>
      <c r="AB22" s="830"/>
      <c r="AC22" s="830"/>
      <c r="AD22" s="830"/>
      <c r="AE22" s="830"/>
      <c r="AF22" s="830"/>
      <c r="AG22" s="831"/>
    </row>
    <row r="23" spans="1:33" s="515" customFormat="1" ht="13.5" customHeight="1">
      <c r="A23" s="519"/>
      <c r="B23" s="520"/>
      <c r="C23" s="520"/>
      <c r="D23" s="520"/>
      <c r="E23" s="520"/>
      <c r="F23" s="520"/>
      <c r="G23" s="531"/>
      <c r="H23" s="523"/>
      <c r="I23" s="524"/>
      <c r="J23" s="524"/>
      <c r="K23" s="524"/>
      <c r="L23" s="525"/>
      <c r="M23" s="525"/>
      <c r="N23" s="526" t="s">
        <v>216</v>
      </c>
      <c r="O23" s="818">
        <v>60.56</v>
      </c>
      <c r="P23" s="789"/>
      <c r="Q23" s="789"/>
      <c r="R23" s="789"/>
      <c r="S23" s="789"/>
      <c r="T23" s="789"/>
      <c r="U23" s="523"/>
      <c r="V23" s="524"/>
      <c r="W23" s="524"/>
      <c r="X23" s="529"/>
      <c r="Y23" s="529"/>
      <c r="Z23" s="530" t="s">
        <v>222</v>
      </c>
      <c r="AA23" s="819">
        <v>-0.59098526947164154</v>
      </c>
      <c r="AB23" s="820"/>
      <c r="AC23" s="820"/>
      <c r="AD23" s="820"/>
      <c r="AE23" s="820"/>
      <c r="AF23" s="820"/>
      <c r="AG23" s="821"/>
    </row>
    <row r="24" spans="1:33" s="515" customFormat="1" ht="18" customHeight="1">
      <c r="A24" s="832" t="s">
        <v>342</v>
      </c>
      <c r="B24" s="833"/>
      <c r="C24" s="833"/>
      <c r="D24" s="833"/>
      <c r="E24" s="833"/>
      <c r="F24" s="833"/>
      <c r="G24" s="834"/>
      <c r="H24" s="835">
        <v>81453</v>
      </c>
      <c r="I24" s="836"/>
      <c r="J24" s="836"/>
      <c r="K24" s="836"/>
      <c r="L24" s="837"/>
      <c r="M24" s="837"/>
      <c r="N24" s="837"/>
      <c r="O24" s="837">
        <v>49794</v>
      </c>
      <c r="P24" s="837"/>
      <c r="Q24" s="837"/>
      <c r="R24" s="837"/>
      <c r="S24" s="837"/>
      <c r="T24" s="837"/>
      <c r="U24" s="837">
        <v>51159</v>
      </c>
      <c r="V24" s="837"/>
      <c r="W24" s="837"/>
      <c r="X24" s="837"/>
      <c r="Y24" s="837"/>
      <c r="Z24" s="837"/>
      <c r="AA24" s="829">
        <v>-1365</v>
      </c>
      <c r="AB24" s="830"/>
      <c r="AC24" s="830"/>
      <c r="AD24" s="830"/>
      <c r="AE24" s="830"/>
      <c r="AF24" s="830"/>
      <c r="AG24" s="831"/>
    </row>
    <row r="25" spans="1:33" s="515" customFormat="1" ht="13.5" customHeight="1">
      <c r="A25" s="519"/>
      <c r="B25" s="520"/>
      <c r="C25" s="520"/>
      <c r="D25" s="520"/>
      <c r="E25" s="520"/>
      <c r="F25" s="520"/>
      <c r="G25" s="531"/>
      <c r="H25" s="523"/>
      <c r="I25" s="524"/>
      <c r="J25" s="524"/>
      <c r="K25" s="524"/>
      <c r="L25" s="525"/>
      <c r="M25" s="525"/>
      <c r="N25" s="526" t="s">
        <v>216</v>
      </c>
      <c r="O25" s="818">
        <v>61.13</v>
      </c>
      <c r="P25" s="789"/>
      <c r="Q25" s="789"/>
      <c r="R25" s="789"/>
      <c r="S25" s="789"/>
      <c r="T25" s="789"/>
      <c r="U25" s="523"/>
      <c r="V25" s="524"/>
      <c r="W25" s="524"/>
      <c r="X25" s="529"/>
      <c r="Y25" s="529"/>
      <c r="Z25" s="530" t="s">
        <v>222</v>
      </c>
      <c r="AA25" s="819">
        <v>-2.6681522312789538</v>
      </c>
      <c r="AB25" s="820"/>
      <c r="AC25" s="820"/>
      <c r="AD25" s="820"/>
      <c r="AE25" s="820"/>
      <c r="AF25" s="820"/>
      <c r="AG25" s="821"/>
    </row>
    <row r="26" spans="1:33" s="515" customFormat="1" ht="18" customHeight="1">
      <c r="A26" s="832" t="s">
        <v>343</v>
      </c>
      <c r="B26" s="833"/>
      <c r="C26" s="833"/>
      <c r="D26" s="833"/>
      <c r="E26" s="833"/>
      <c r="F26" s="833"/>
      <c r="G26" s="834"/>
      <c r="H26" s="835">
        <v>396407</v>
      </c>
      <c r="I26" s="836"/>
      <c r="J26" s="836"/>
      <c r="K26" s="836"/>
      <c r="L26" s="837"/>
      <c r="M26" s="837"/>
      <c r="N26" s="837"/>
      <c r="O26" s="837">
        <v>271339</v>
      </c>
      <c r="P26" s="837"/>
      <c r="Q26" s="837"/>
      <c r="R26" s="837"/>
      <c r="S26" s="837"/>
      <c r="T26" s="837"/>
      <c r="U26" s="837">
        <v>268235</v>
      </c>
      <c r="V26" s="837"/>
      <c r="W26" s="837"/>
      <c r="X26" s="837"/>
      <c r="Y26" s="837"/>
      <c r="Z26" s="837"/>
      <c r="AA26" s="829">
        <v>3104</v>
      </c>
      <c r="AB26" s="830"/>
      <c r="AC26" s="830"/>
      <c r="AD26" s="830"/>
      <c r="AE26" s="830"/>
      <c r="AF26" s="830"/>
      <c r="AG26" s="831"/>
    </row>
    <row r="27" spans="1:33" s="515" customFormat="1" ht="13.5" customHeight="1">
      <c r="A27" s="519"/>
      <c r="B27" s="520"/>
      <c r="C27" s="520"/>
      <c r="D27" s="520"/>
      <c r="E27" s="520"/>
      <c r="F27" s="520"/>
      <c r="G27" s="531"/>
      <c r="H27" s="523"/>
      <c r="I27" s="524"/>
      <c r="J27" s="524"/>
      <c r="K27" s="524"/>
      <c r="L27" s="525"/>
      <c r="M27" s="525"/>
      <c r="N27" s="526" t="s">
        <v>216</v>
      </c>
      <c r="O27" s="818">
        <v>68.45</v>
      </c>
      <c r="P27" s="789"/>
      <c r="Q27" s="789"/>
      <c r="R27" s="789"/>
      <c r="S27" s="789"/>
      <c r="T27" s="789"/>
      <c r="U27" s="523"/>
      <c r="V27" s="524"/>
      <c r="W27" s="524"/>
      <c r="X27" s="529"/>
      <c r="Y27" s="529"/>
      <c r="Z27" s="530" t="s">
        <v>222</v>
      </c>
      <c r="AA27" s="819">
        <v>1.1571942513094859</v>
      </c>
      <c r="AB27" s="820"/>
      <c r="AC27" s="820"/>
      <c r="AD27" s="820"/>
      <c r="AE27" s="820"/>
      <c r="AF27" s="820"/>
      <c r="AG27" s="821"/>
    </row>
    <row r="28" spans="1:33" s="515" customFormat="1" ht="18" customHeight="1">
      <c r="A28" s="832" t="s">
        <v>238</v>
      </c>
      <c r="B28" s="833"/>
      <c r="C28" s="833"/>
      <c r="D28" s="833"/>
      <c r="E28" s="833"/>
      <c r="F28" s="833"/>
      <c r="G28" s="834"/>
      <c r="H28" s="835">
        <v>184630</v>
      </c>
      <c r="I28" s="836"/>
      <c r="J28" s="836"/>
      <c r="K28" s="836"/>
      <c r="L28" s="837"/>
      <c r="M28" s="837"/>
      <c r="N28" s="837"/>
      <c r="O28" s="837">
        <v>40664</v>
      </c>
      <c r="P28" s="837"/>
      <c r="Q28" s="837"/>
      <c r="R28" s="837"/>
      <c r="S28" s="837"/>
      <c r="T28" s="837"/>
      <c r="U28" s="837">
        <v>35745</v>
      </c>
      <c r="V28" s="837"/>
      <c r="W28" s="837"/>
      <c r="X28" s="837"/>
      <c r="Y28" s="837"/>
      <c r="Z28" s="837"/>
      <c r="AA28" s="829">
        <v>4919</v>
      </c>
      <c r="AB28" s="830"/>
      <c r="AC28" s="830"/>
      <c r="AD28" s="830"/>
      <c r="AE28" s="830"/>
      <c r="AF28" s="830"/>
      <c r="AG28" s="831"/>
    </row>
    <row r="29" spans="1:33" s="515" customFormat="1" ht="13.5" customHeight="1">
      <c r="A29" s="519"/>
      <c r="B29" s="520"/>
      <c r="C29" s="520"/>
      <c r="D29" s="520"/>
      <c r="E29" s="520"/>
      <c r="F29" s="520"/>
      <c r="G29" s="531"/>
      <c r="H29" s="523"/>
      <c r="I29" s="524"/>
      <c r="J29" s="524"/>
      <c r="K29" s="524"/>
      <c r="L29" s="525"/>
      <c r="M29" s="525"/>
      <c r="N29" s="526" t="s">
        <v>216</v>
      </c>
      <c r="O29" s="818">
        <v>22.02</v>
      </c>
      <c r="P29" s="789"/>
      <c r="Q29" s="789"/>
      <c r="R29" s="789"/>
      <c r="S29" s="789"/>
      <c r="T29" s="789"/>
      <c r="U29" s="523"/>
      <c r="V29" s="524"/>
      <c r="W29" s="524"/>
      <c r="X29" s="529"/>
      <c r="Y29" s="529"/>
      <c r="Z29" s="530" t="s">
        <v>222</v>
      </c>
      <c r="AA29" s="819">
        <v>13.761365225905722</v>
      </c>
      <c r="AB29" s="820"/>
      <c r="AC29" s="820"/>
      <c r="AD29" s="820"/>
      <c r="AE29" s="820"/>
      <c r="AF29" s="820"/>
      <c r="AG29" s="821"/>
    </row>
    <row r="30" spans="1:33" s="515" customFormat="1" ht="18" customHeight="1">
      <c r="A30" s="832" t="s">
        <v>239</v>
      </c>
      <c r="B30" s="833"/>
      <c r="C30" s="833"/>
      <c r="D30" s="833"/>
      <c r="E30" s="833"/>
      <c r="F30" s="833"/>
      <c r="G30" s="834"/>
      <c r="H30" s="835">
        <v>1203175</v>
      </c>
      <c r="I30" s="836"/>
      <c r="J30" s="836"/>
      <c r="K30" s="836"/>
      <c r="L30" s="837"/>
      <c r="M30" s="837"/>
      <c r="N30" s="837"/>
      <c r="O30" s="837">
        <v>0</v>
      </c>
      <c r="P30" s="837"/>
      <c r="Q30" s="837"/>
      <c r="R30" s="837"/>
      <c r="S30" s="837"/>
      <c r="T30" s="837"/>
      <c r="U30" s="829">
        <v>0</v>
      </c>
      <c r="V30" s="830"/>
      <c r="W30" s="830"/>
      <c r="X30" s="830"/>
      <c r="Y30" s="830"/>
      <c r="Z30" s="861"/>
      <c r="AA30" s="829">
        <v>0</v>
      </c>
      <c r="AB30" s="830"/>
      <c r="AC30" s="830"/>
      <c r="AD30" s="830"/>
      <c r="AE30" s="830"/>
      <c r="AF30" s="830"/>
      <c r="AG30" s="831"/>
    </row>
    <row r="31" spans="1:33" s="515" customFormat="1" ht="13.5" customHeight="1">
      <c r="A31" s="519"/>
      <c r="B31" s="520"/>
      <c r="C31" s="520"/>
      <c r="D31" s="520"/>
      <c r="E31" s="520"/>
      <c r="F31" s="520"/>
      <c r="G31" s="531"/>
      <c r="H31" s="523"/>
      <c r="I31" s="524"/>
      <c r="J31" s="524"/>
      <c r="K31" s="524"/>
      <c r="L31" s="525"/>
      <c r="M31" s="525"/>
      <c r="N31" s="526" t="s">
        <v>216</v>
      </c>
      <c r="O31" s="818">
        <v>0</v>
      </c>
      <c r="P31" s="789"/>
      <c r="Q31" s="789"/>
      <c r="R31" s="789"/>
      <c r="S31" s="789"/>
      <c r="T31" s="789"/>
      <c r="U31" s="523"/>
      <c r="V31" s="524"/>
      <c r="W31" s="524"/>
      <c r="X31" s="529"/>
      <c r="Y31" s="529"/>
      <c r="Z31" s="530" t="s">
        <v>222</v>
      </c>
      <c r="AA31" s="819">
        <v>0</v>
      </c>
      <c r="AB31" s="820"/>
      <c r="AC31" s="820"/>
      <c r="AD31" s="820"/>
      <c r="AE31" s="820"/>
      <c r="AF31" s="820"/>
      <c r="AG31" s="821"/>
    </row>
    <row r="32" spans="1:33" s="515" customFormat="1" ht="18" customHeight="1">
      <c r="A32" s="832" t="s">
        <v>240</v>
      </c>
      <c r="B32" s="833"/>
      <c r="C32" s="833"/>
      <c r="D32" s="833"/>
      <c r="E32" s="833"/>
      <c r="F32" s="833"/>
      <c r="G32" s="834"/>
      <c r="H32" s="835">
        <v>151208</v>
      </c>
      <c r="I32" s="836"/>
      <c r="J32" s="836"/>
      <c r="K32" s="836"/>
      <c r="L32" s="837"/>
      <c r="M32" s="837"/>
      <c r="N32" s="837"/>
      <c r="O32" s="837">
        <v>66250</v>
      </c>
      <c r="P32" s="837"/>
      <c r="Q32" s="837"/>
      <c r="R32" s="837"/>
      <c r="S32" s="837"/>
      <c r="T32" s="837"/>
      <c r="U32" s="837">
        <v>69300</v>
      </c>
      <c r="V32" s="837"/>
      <c r="W32" s="837"/>
      <c r="X32" s="837"/>
      <c r="Y32" s="837"/>
      <c r="Z32" s="837"/>
      <c r="AA32" s="829">
        <v>-3050</v>
      </c>
      <c r="AB32" s="830"/>
      <c r="AC32" s="830"/>
      <c r="AD32" s="830"/>
      <c r="AE32" s="830"/>
      <c r="AF32" s="830"/>
      <c r="AG32" s="831"/>
    </row>
    <row r="33" spans="1:33" s="515" customFormat="1" ht="13.5" customHeight="1">
      <c r="A33" s="519"/>
      <c r="B33" s="520"/>
      <c r="C33" s="520"/>
      <c r="D33" s="520"/>
      <c r="E33" s="520"/>
      <c r="F33" s="520"/>
      <c r="G33" s="531"/>
      <c r="H33" s="523"/>
      <c r="I33" s="524"/>
      <c r="J33" s="524"/>
      <c r="K33" s="524"/>
      <c r="L33" s="525"/>
      <c r="M33" s="525"/>
      <c r="N33" s="526" t="s">
        <v>216</v>
      </c>
      <c r="O33" s="818">
        <v>43.81</v>
      </c>
      <c r="P33" s="789"/>
      <c r="Q33" s="789"/>
      <c r="R33" s="789"/>
      <c r="S33" s="789"/>
      <c r="T33" s="789"/>
      <c r="U33" s="523"/>
      <c r="V33" s="524"/>
      <c r="W33" s="524"/>
      <c r="X33" s="529"/>
      <c r="Y33" s="529"/>
      <c r="Z33" s="530" t="s">
        <v>222</v>
      </c>
      <c r="AA33" s="819">
        <v>-4.4011544011544013</v>
      </c>
      <c r="AB33" s="820"/>
      <c r="AC33" s="820"/>
      <c r="AD33" s="820"/>
      <c r="AE33" s="820"/>
      <c r="AF33" s="820"/>
      <c r="AG33" s="821"/>
    </row>
    <row r="34" spans="1:33" s="515" customFormat="1" ht="18" customHeight="1">
      <c r="A34" s="832" t="s">
        <v>241</v>
      </c>
      <c r="B34" s="833"/>
      <c r="C34" s="833"/>
      <c r="D34" s="833"/>
      <c r="E34" s="833"/>
      <c r="F34" s="833"/>
      <c r="G34" s="834"/>
      <c r="H34" s="835">
        <v>2001</v>
      </c>
      <c r="I34" s="836"/>
      <c r="J34" s="836"/>
      <c r="K34" s="836"/>
      <c r="L34" s="837"/>
      <c r="M34" s="837"/>
      <c r="N34" s="837"/>
      <c r="O34" s="837">
        <v>609</v>
      </c>
      <c r="P34" s="837"/>
      <c r="Q34" s="837"/>
      <c r="R34" s="837"/>
      <c r="S34" s="837"/>
      <c r="T34" s="837"/>
      <c r="U34" s="837">
        <v>302</v>
      </c>
      <c r="V34" s="837"/>
      <c r="W34" s="837"/>
      <c r="X34" s="837"/>
      <c r="Y34" s="837"/>
      <c r="Z34" s="837"/>
      <c r="AA34" s="829">
        <v>307</v>
      </c>
      <c r="AB34" s="830"/>
      <c r="AC34" s="830"/>
      <c r="AD34" s="830"/>
      <c r="AE34" s="830"/>
      <c r="AF34" s="830"/>
      <c r="AG34" s="831"/>
    </row>
    <row r="35" spans="1:33" s="515" customFormat="1" ht="13.5" customHeight="1">
      <c r="A35" s="519"/>
      <c r="B35" s="520"/>
      <c r="C35" s="520"/>
      <c r="D35" s="520"/>
      <c r="E35" s="520"/>
      <c r="F35" s="520"/>
      <c r="G35" s="531"/>
      <c r="H35" s="523"/>
      <c r="I35" s="524"/>
      <c r="J35" s="524"/>
      <c r="K35" s="524"/>
      <c r="L35" s="525"/>
      <c r="M35" s="525"/>
      <c r="N35" s="526" t="s">
        <v>216</v>
      </c>
      <c r="O35" s="818">
        <v>30.43</v>
      </c>
      <c r="P35" s="789"/>
      <c r="Q35" s="789"/>
      <c r="R35" s="789"/>
      <c r="S35" s="789"/>
      <c r="T35" s="789"/>
      <c r="U35" s="523"/>
      <c r="V35" s="524"/>
      <c r="W35" s="524"/>
      <c r="X35" s="529"/>
      <c r="Y35" s="529"/>
      <c r="Z35" s="530" t="s">
        <v>222</v>
      </c>
      <c r="AA35" s="819">
        <v>101.65562913907284</v>
      </c>
      <c r="AB35" s="820"/>
      <c r="AC35" s="820"/>
      <c r="AD35" s="820"/>
      <c r="AE35" s="820"/>
      <c r="AF35" s="820"/>
      <c r="AG35" s="821"/>
    </row>
    <row r="36" spans="1:33" s="515" customFormat="1" ht="18" customHeight="1">
      <c r="A36" s="832" t="s">
        <v>242</v>
      </c>
      <c r="B36" s="833"/>
      <c r="C36" s="833"/>
      <c r="D36" s="833"/>
      <c r="E36" s="833"/>
      <c r="F36" s="833"/>
      <c r="G36" s="834"/>
      <c r="H36" s="835">
        <v>10001</v>
      </c>
      <c r="I36" s="836"/>
      <c r="J36" s="836"/>
      <c r="K36" s="836"/>
      <c r="L36" s="837"/>
      <c r="M36" s="837"/>
      <c r="N36" s="837"/>
      <c r="O36" s="837">
        <v>0</v>
      </c>
      <c r="P36" s="837"/>
      <c r="Q36" s="837"/>
      <c r="R36" s="837"/>
      <c r="S36" s="837"/>
      <c r="T36" s="837"/>
      <c r="U36" s="829">
        <v>0</v>
      </c>
      <c r="V36" s="830"/>
      <c r="W36" s="830"/>
      <c r="X36" s="830"/>
      <c r="Y36" s="830"/>
      <c r="Z36" s="861"/>
      <c r="AA36" s="829">
        <v>0</v>
      </c>
      <c r="AB36" s="830"/>
      <c r="AC36" s="830"/>
      <c r="AD36" s="830"/>
      <c r="AE36" s="830"/>
      <c r="AF36" s="830"/>
      <c r="AG36" s="831"/>
    </row>
    <row r="37" spans="1:33" s="515" customFormat="1" ht="13.5" customHeight="1">
      <c r="A37" s="519"/>
      <c r="B37" s="520"/>
      <c r="C37" s="520"/>
      <c r="D37" s="520"/>
      <c r="E37" s="520"/>
      <c r="F37" s="520"/>
      <c r="G37" s="531"/>
      <c r="H37" s="523"/>
      <c r="I37" s="524"/>
      <c r="J37" s="524"/>
      <c r="K37" s="524"/>
      <c r="L37" s="525"/>
      <c r="M37" s="525"/>
      <c r="N37" s="526" t="s">
        <v>216</v>
      </c>
      <c r="O37" s="818">
        <v>0</v>
      </c>
      <c r="P37" s="789"/>
      <c r="Q37" s="789"/>
      <c r="R37" s="789"/>
      <c r="S37" s="789"/>
      <c r="T37" s="789"/>
      <c r="U37" s="523"/>
      <c r="V37" s="524"/>
      <c r="W37" s="524"/>
      <c r="X37" s="529"/>
      <c r="Y37" s="529"/>
      <c r="Z37" s="530" t="s">
        <v>222</v>
      </c>
      <c r="AA37" s="819">
        <v>0</v>
      </c>
      <c r="AB37" s="820"/>
      <c r="AC37" s="820"/>
      <c r="AD37" s="820"/>
      <c r="AE37" s="820"/>
      <c r="AF37" s="820"/>
      <c r="AG37" s="821"/>
    </row>
    <row r="38" spans="1:33" s="532" customFormat="1" ht="18" customHeight="1">
      <c r="A38" s="823" t="s">
        <v>106</v>
      </c>
      <c r="B38" s="824"/>
      <c r="C38" s="824"/>
      <c r="D38" s="824"/>
      <c r="E38" s="824"/>
      <c r="F38" s="824"/>
      <c r="G38" s="825"/>
      <c r="H38" s="826">
        <v>2047486</v>
      </c>
      <c r="I38" s="827"/>
      <c r="J38" s="827"/>
      <c r="K38" s="827"/>
      <c r="L38" s="828"/>
      <c r="M38" s="828"/>
      <c r="N38" s="828"/>
      <c r="O38" s="828">
        <v>439926</v>
      </c>
      <c r="P38" s="828"/>
      <c r="Q38" s="828"/>
      <c r="R38" s="828"/>
      <c r="S38" s="828"/>
      <c r="T38" s="828"/>
      <c r="U38" s="827">
        <v>436078</v>
      </c>
      <c r="V38" s="827"/>
      <c r="W38" s="827"/>
      <c r="X38" s="828"/>
      <c r="Y38" s="828"/>
      <c r="Z38" s="828"/>
      <c r="AA38" s="829">
        <v>3848</v>
      </c>
      <c r="AB38" s="830"/>
      <c r="AC38" s="830"/>
      <c r="AD38" s="830"/>
      <c r="AE38" s="830"/>
      <c r="AF38" s="830"/>
      <c r="AG38" s="831"/>
    </row>
    <row r="39" spans="1:33" s="515" customFormat="1" ht="13.5" customHeight="1">
      <c r="A39" s="519"/>
      <c r="B39" s="520"/>
      <c r="C39" s="520"/>
      <c r="D39" s="520"/>
      <c r="E39" s="520"/>
      <c r="F39" s="520"/>
      <c r="G39" s="531"/>
      <c r="H39" s="523"/>
      <c r="I39" s="524"/>
      <c r="J39" s="524"/>
      <c r="K39" s="524"/>
      <c r="L39" s="525"/>
      <c r="M39" s="525"/>
      <c r="N39" s="526" t="s">
        <v>216</v>
      </c>
      <c r="O39" s="818">
        <v>21.49</v>
      </c>
      <c r="P39" s="789"/>
      <c r="Q39" s="789"/>
      <c r="R39" s="789"/>
      <c r="S39" s="789"/>
      <c r="T39" s="789"/>
      <c r="U39" s="527"/>
      <c r="V39" s="528"/>
      <c r="W39" s="528"/>
      <c r="X39" s="529"/>
      <c r="Y39" s="529"/>
      <c r="Z39" s="530" t="s">
        <v>222</v>
      </c>
      <c r="AA39" s="819">
        <v>0.88241094483097049</v>
      </c>
      <c r="AB39" s="820"/>
      <c r="AC39" s="820"/>
      <c r="AD39" s="820"/>
      <c r="AE39" s="820"/>
      <c r="AF39" s="820"/>
      <c r="AG39" s="821"/>
    </row>
    <row r="40" spans="1:33" s="515" customFormat="1">
      <c r="AG40" s="518"/>
    </row>
    <row r="41" spans="1:33" s="515" customFormat="1">
      <c r="AG41" s="518"/>
    </row>
    <row r="42" spans="1:33" s="515" customFormat="1">
      <c r="AG42" s="518"/>
    </row>
    <row r="43" spans="1:33" s="515" customFormat="1">
      <c r="AG43" s="518"/>
    </row>
    <row r="44" spans="1:33" s="515" customFormat="1">
      <c r="AG44" s="518"/>
    </row>
    <row r="45" spans="1:33" s="515" customFormat="1"/>
    <row r="46" spans="1:33" s="515" customFormat="1"/>
    <row r="47" spans="1:33" s="515" customFormat="1"/>
    <row r="48" spans="1:33" s="515" customFormat="1"/>
    <row r="49" spans="1:33" s="515" customFormat="1"/>
    <row r="50" spans="1:33" s="515" customFormat="1"/>
    <row r="51" spans="1:33" s="515" customFormat="1"/>
    <row r="52" spans="1:33" s="515" customFormat="1"/>
    <row r="53" spans="1:33" s="515" customFormat="1"/>
    <row r="54" spans="1:33" s="515" customFormat="1" ht="17.25">
      <c r="A54" s="438" t="s">
        <v>338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</row>
    <row r="55" spans="1:33" s="515" customFormat="1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</row>
    <row r="56" spans="1:33" s="515" customFormat="1" ht="14.25">
      <c r="A56" s="694" t="s">
        <v>223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</row>
    <row r="57" spans="1:33" s="515" customFormat="1"/>
    <row r="58" spans="1:33" s="515" customFormat="1">
      <c r="A58" s="532" t="s">
        <v>243</v>
      </c>
    </row>
    <row r="59" spans="1:33" s="515" customFormat="1">
      <c r="A59" s="532"/>
    </row>
    <row r="60" spans="1:33" s="515" customFormat="1">
      <c r="A60" s="532"/>
      <c r="B60" s="515" t="s">
        <v>225</v>
      </c>
      <c r="AG60" s="533" t="s">
        <v>226</v>
      </c>
    </row>
    <row r="61" spans="1:33" s="515" customFormat="1" ht="18" customHeight="1">
      <c r="A61" s="838" t="s">
        <v>227</v>
      </c>
      <c r="B61" s="839"/>
      <c r="C61" s="839"/>
      <c r="D61" s="839"/>
      <c r="E61" s="839"/>
      <c r="F61" s="839"/>
      <c r="G61" s="840"/>
      <c r="H61" s="844" t="s">
        <v>228</v>
      </c>
      <c r="I61" s="845"/>
      <c r="J61" s="845"/>
      <c r="K61" s="845"/>
      <c r="L61" s="845"/>
      <c r="M61" s="845"/>
      <c r="N61" s="845"/>
      <c r="O61" s="849" t="s">
        <v>339</v>
      </c>
      <c r="P61" s="850"/>
      <c r="Q61" s="850"/>
      <c r="R61" s="850"/>
      <c r="S61" s="850"/>
      <c r="T61" s="851"/>
      <c r="U61" s="806" t="s">
        <v>230</v>
      </c>
      <c r="V61" s="806"/>
      <c r="W61" s="806"/>
      <c r="X61" s="806"/>
      <c r="Y61" s="806"/>
      <c r="Z61" s="806"/>
      <c r="AA61" s="844" t="s">
        <v>231</v>
      </c>
      <c r="AB61" s="845"/>
      <c r="AC61" s="845"/>
      <c r="AD61" s="845"/>
      <c r="AE61" s="845"/>
      <c r="AF61" s="845"/>
      <c r="AG61" s="856"/>
    </row>
    <row r="62" spans="1:33" s="515" customFormat="1" ht="18" customHeight="1">
      <c r="A62" s="841"/>
      <c r="B62" s="842"/>
      <c r="C62" s="842"/>
      <c r="D62" s="842"/>
      <c r="E62" s="842"/>
      <c r="F62" s="842"/>
      <c r="G62" s="843"/>
      <c r="H62" s="846"/>
      <c r="I62" s="847"/>
      <c r="J62" s="847"/>
      <c r="K62" s="847"/>
      <c r="L62" s="847"/>
      <c r="M62" s="847"/>
      <c r="N62" s="847"/>
      <c r="O62" s="852"/>
      <c r="P62" s="853"/>
      <c r="Q62" s="853"/>
      <c r="R62" s="853"/>
      <c r="S62" s="853"/>
      <c r="T62" s="854"/>
      <c r="U62" s="811"/>
      <c r="V62" s="811"/>
      <c r="W62" s="811"/>
      <c r="X62" s="811"/>
      <c r="Y62" s="811"/>
      <c r="Z62" s="811"/>
      <c r="AA62" s="846"/>
      <c r="AB62" s="847"/>
      <c r="AC62" s="847"/>
      <c r="AD62" s="847"/>
      <c r="AE62" s="847"/>
      <c r="AF62" s="847"/>
      <c r="AG62" s="857"/>
    </row>
    <row r="63" spans="1:33" s="515" customFormat="1" ht="18" customHeight="1">
      <c r="A63" s="841"/>
      <c r="B63" s="842"/>
      <c r="C63" s="842"/>
      <c r="D63" s="842"/>
      <c r="E63" s="842"/>
      <c r="F63" s="842"/>
      <c r="G63" s="843"/>
      <c r="H63" s="848"/>
      <c r="I63" s="848"/>
      <c r="J63" s="848"/>
      <c r="K63" s="848"/>
      <c r="L63" s="848"/>
      <c r="M63" s="848"/>
      <c r="N63" s="848"/>
      <c r="O63" s="852"/>
      <c r="P63" s="853"/>
      <c r="Q63" s="853"/>
      <c r="R63" s="853"/>
      <c r="S63" s="853"/>
      <c r="T63" s="854"/>
      <c r="U63" s="855"/>
      <c r="V63" s="855"/>
      <c r="W63" s="855"/>
      <c r="X63" s="855"/>
      <c r="Y63" s="855"/>
      <c r="Z63" s="855"/>
      <c r="AA63" s="848"/>
      <c r="AB63" s="848"/>
      <c r="AC63" s="848"/>
      <c r="AD63" s="848"/>
      <c r="AE63" s="848"/>
      <c r="AF63" s="848"/>
      <c r="AG63" s="858"/>
    </row>
    <row r="64" spans="1:33" s="515" customFormat="1" ht="18" customHeight="1">
      <c r="A64" s="832" t="s">
        <v>244</v>
      </c>
      <c r="B64" s="833"/>
      <c r="C64" s="833"/>
      <c r="D64" s="833"/>
      <c r="E64" s="833"/>
      <c r="F64" s="833"/>
      <c r="G64" s="834"/>
      <c r="H64" s="835">
        <v>962018</v>
      </c>
      <c r="I64" s="836"/>
      <c r="J64" s="836"/>
      <c r="K64" s="836"/>
      <c r="L64" s="837"/>
      <c r="M64" s="837"/>
      <c r="N64" s="837"/>
      <c r="O64" s="837">
        <v>0</v>
      </c>
      <c r="P64" s="837"/>
      <c r="Q64" s="837"/>
      <c r="R64" s="837"/>
      <c r="S64" s="837"/>
      <c r="T64" s="837"/>
      <c r="U64" s="836">
        <v>0</v>
      </c>
      <c r="V64" s="836"/>
      <c r="W64" s="836"/>
      <c r="X64" s="837"/>
      <c r="Y64" s="837"/>
      <c r="Z64" s="837"/>
      <c r="AA64" s="829">
        <v>0</v>
      </c>
      <c r="AB64" s="830"/>
      <c r="AC64" s="830"/>
      <c r="AD64" s="830"/>
      <c r="AE64" s="830"/>
      <c r="AF64" s="830"/>
      <c r="AG64" s="831"/>
    </row>
    <row r="65" spans="1:33" s="515" customFormat="1" ht="13.5" customHeight="1">
      <c r="A65" s="519"/>
      <c r="B65" s="520"/>
      <c r="C65" s="520"/>
      <c r="D65" s="520"/>
      <c r="E65" s="520"/>
      <c r="F65" s="520"/>
      <c r="G65" s="531"/>
      <c r="H65" s="523"/>
      <c r="I65" s="524"/>
      <c r="J65" s="524"/>
      <c r="K65" s="524"/>
      <c r="L65" s="525"/>
      <c r="M65" s="525"/>
      <c r="N65" s="526" t="s">
        <v>216</v>
      </c>
      <c r="O65" s="818">
        <v>0</v>
      </c>
      <c r="P65" s="789"/>
      <c r="Q65" s="789"/>
      <c r="R65" s="789"/>
      <c r="S65" s="789"/>
      <c r="T65" s="789"/>
      <c r="U65" s="527"/>
      <c r="V65" s="528"/>
      <c r="W65" s="528"/>
      <c r="X65" s="529"/>
      <c r="Y65" s="529"/>
      <c r="Z65" s="530" t="s">
        <v>222</v>
      </c>
      <c r="AA65" s="819">
        <v>0</v>
      </c>
      <c r="AB65" s="820"/>
      <c r="AC65" s="820"/>
      <c r="AD65" s="820"/>
      <c r="AE65" s="820"/>
      <c r="AF65" s="820"/>
      <c r="AG65" s="821"/>
    </row>
    <row r="66" spans="1:33" s="515" customFormat="1" ht="18" customHeight="1">
      <c r="A66" s="832" t="s">
        <v>344</v>
      </c>
      <c r="B66" s="833"/>
      <c r="C66" s="833"/>
      <c r="D66" s="833"/>
      <c r="E66" s="833"/>
      <c r="F66" s="833"/>
      <c r="G66" s="834"/>
      <c r="H66" s="835">
        <v>17927</v>
      </c>
      <c r="I66" s="836"/>
      <c r="J66" s="836"/>
      <c r="K66" s="836"/>
      <c r="L66" s="837"/>
      <c r="M66" s="837"/>
      <c r="N66" s="837"/>
      <c r="O66" s="837">
        <v>40311</v>
      </c>
      <c r="P66" s="837"/>
      <c r="Q66" s="837"/>
      <c r="R66" s="837"/>
      <c r="S66" s="837"/>
      <c r="T66" s="837"/>
      <c r="U66" s="836">
        <v>35960</v>
      </c>
      <c r="V66" s="836"/>
      <c r="W66" s="836"/>
      <c r="X66" s="837"/>
      <c r="Y66" s="837"/>
      <c r="Z66" s="837"/>
      <c r="AA66" s="829">
        <v>4351</v>
      </c>
      <c r="AB66" s="830"/>
      <c r="AC66" s="830"/>
      <c r="AD66" s="830"/>
      <c r="AE66" s="830"/>
      <c r="AF66" s="830"/>
      <c r="AG66" s="831"/>
    </row>
    <row r="67" spans="1:33" s="515" customFormat="1" ht="13.5" customHeight="1">
      <c r="A67" s="519"/>
      <c r="B67" s="520"/>
      <c r="C67" s="520"/>
      <c r="D67" s="520"/>
      <c r="E67" s="520"/>
      <c r="F67" s="520"/>
      <c r="G67" s="531"/>
      <c r="H67" s="523"/>
      <c r="I67" s="524"/>
      <c r="J67" s="524"/>
      <c r="K67" s="524"/>
      <c r="L67" s="525"/>
      <c r="M67" s="525"/>
      <c r="N67" s="526" t="s">
        <v>216</v>
      </c>
      <c r="O67" s="818">
        <v>224.86</v>
      </c>
      <c r="P67" s="789"/>
      <c r="Q67" s="789"/>
      <c r="R67" s="789"/>
      <c r="S67" s="789"/>
      <c r="T67" s="789"/>
      <c r="U67" s="527"/>
      <c r="V67" s="528"/>
      <c r="W67" s="528"/>
      <c r="X67" s="529"/>
      <c r="Y67" s="529"/>
      <c r="Z67" s="530" t="s">
        <v>222</v>
      </c>
      <c r="AA67" s="819">
        <v>12.099555061179087</v>
      </c>
      <c r="AB67" s="820"/>
      <c r="AC67" s="820"/>
      <c r="AD67" s="820"/>
      <c r="AE67" s="820"/>
      <c r="AF67" s="820"/>
      <c r="AG67" s="821"/>
    </row>
    <row r="68" spans="1:33" s="515" customFormat="1" ht="18" customHeight="1">
      <c r="A68" s="832" t="s">
        <v>345</v>
      </c>
      <c r="B68" s="833"/>
      <c r="C68" s="833"/>
      <c r="D68" s="833"/>
      <c r="E68" s="833"/>
      <c r="F68" s="833"/>
      <c r="G68" s="834"/>
      <c r="H68" s="835">
        <v>839738</v>
      </c>
      <c r="I68" s="836"/>
      <c r="J68" s="836"/>
      <c r="K68" s="836"/>
      <c r="L68" s="837"/>
      <c r="M68" s="837"/>
      <c r="N68" s="837"/>
      <c r="O68" s="837">
        <v>182658</v>
      </c>
      <c r="P68" s="837"/>
      <c r="Q68" s="837"/>
      <c r="R68" s="837"/>
      <c r="S68" s="837"/>
      <c r="T68" s="837"/>
      <c r="U68" s="836">
        <v>136117</v>
      </c>
      <c r="V68" s="836"/>
      <c r="W68" s="836"/>
      <c r="X68" s="837"/>
      <c r="Y68" s="837"/>
      <c r="Z68" s="837"/>
      <c r="AA68" s="829">
        <v>46541</v>
      </c>
      <c r="AB68" s="830"/>
      <c r="AC68" s="830"/>
      <c r="AD68" s="830"/>
      <c r="AE68" s="830"/>
      <c r="AF68" s="830"/>
      <c r="AG68" s="831"/>
    </row>
    <row r="69" spans="1:33" s="515" customFormat="1" ht="13.5" customHeight="1">
      <c r="A69" s="519"/>
      <c r="B69" s="520"/>
      <c r="C69" s="520"/>
      <c r="D69" s="520"/>
      <c r="E69" s="520"/>
      <c r="F69" s="520"/>
      <c r="G69" s="531"/>
      <c r="H69" s="523"/>
      <c r="I69" s="524"/>
      <c r="J69" s="524"/>
      <c r="K69" s="524"/>
      <c r="L69" s="525"/>
      <c r="M69" s="525"/>
      <c r="N69" s="526" t="s">
        <v>216</v>
      </c>
      <c r="O69" s="818">
        <v>21.75</v>
      </c>
      <c r="P69" s="789"/>
      <c r="Q69" s="789"/>
      <c r="R69" s="789"/>
      <c r="S69" s="789"/>
      <c r="T69" s="789"/>
      <c r="U69" s="527"/>
      <c r="V69" s="528"/>
      <c r="W69" s="528"/>
      <c r="X69" s="529"/>
      <c r="Y69" s="529"/>
      <c r="Z69" s="530" t="s">
        <v>222</v>
      </c>
      <c r="AA69" s="819">
        <v>34.19</v>
      </c>
      <c r="AB69" s="820"/>
      <c r="AC69" s="820"/>
      <c r="AD69" s="820"/>
      <c r="AE69" s="820"/>
      <c r="AF69" s="820"/>
      <c r="AG69" s="821"/>
    </row>
    <row r="70" spans="1:33" s="515" customFormat="1" ht="18" customHeight="1">
      <c r="A70" s="832" t="s">
        <v>346</v>
      </c>
      <c r="B70" s="833"/>
      <c r="C70" s="833"/>
      <c r="D70" s="833"/>
      <c r="E70" s="833"/>
      <c r="F70" s="833"/>
      <c r="G70" s="834"/>
      <c r="H70" s="859">
        <v>600000</v>
      </c>
      <c r="I70" s="860"/>
      <c r="J70" s="860"/>
      <c r="K70" s="860"/>
      <c r="L70" s="860"/>
      <c r="M70" s="860"/>
      <c r="N70" s="835"/>
      <c r="O70" s="836">
        <v>0</v>
      </c>
      <c r="P70" s="836"/>
      <c r="Q70" s="836"/>
      <c r="R70" s="837"/>
      <c r="S70" s="837"/>
      <c r="T70" s="837"/>
      <c r="U70" s="836">
        <v>0</v>
      </c>
      <c r="V70" s="836"/>
      <c r="W70" s="836"/>
      <c r="X70" s="837"/>
      <c r="Y70" s="837"/>
      <c r="Z70" s="837"/>
      <c r="AA70" s="829">
        <v>0</v>
      </c>
      <c r="AB70" s="830"/>
      <c r="AC70" s="830"/>
      <c r="AD70" s="830"/>
      <c r="AE70" s="830"/>
      <c r="AF70" s="830"/>
      <c r="AG70" s="831"/>
    </row>
    <row r="71" spans="1:33" s="515" customFormat="1" ht="13.5" customHeight="1">
      <c r="A71" s="534"/>
      <c r="B71" s="535"/>
      <c r="C71" s="535"/>
      <c r="D71" s="535"/>
      <c r="E71" s="535"/>
      <c r="F71" s="535"/>
      <c r="G71" s="536"/>
      <c r="H71" s="537"/>
      <c r="I71" s="537"/>
      <c r="J71" s="537"/>
      <c r="K71" s="537"/>
      <c r="L71" s="525"/>
      <c r="M71" s="525"/>
      <c r="N71" s="526" t="s">
        <v>216</v>
      </c>
      <c r="O71" s="818">
        <v>0</v>
      </c>
      <c r="P71" s="789"/>
      <c r="Q71" s="789"/>
      <c r="R71" s="789"/>
      <c r="S71" s="789"/>
      <c r="T71" s="789"/>
      <c r="U71" s="527"/>
      <c r="V71" s="528"/>
      <c r="W71" s="528"/>
      <c r="X71" s="529"/>
      <c r="Y71" s="529"/>
      <c r="Z71" s="530" t="s">
        <v>222</v>
      </c>
      <c r="AA71" s="819">
        <v>0</v>
      </c>
      <c r="AB71" s="820"/>
      <c r="AC71" s="820"/>
      <c r="AD71" s="820"/>
      <c r="AE71" s="820"/>
      <c r="AF71" s="820"/>
      <c r="AG71" s="821"/>
    </row>
    <row r="72" spans="1:33" s="515" customFormat="1" ht="18" customHeight="1">
      <c r="A72" s="832" t="s">
        <v>119</v>
      </c>
      <c r="B72" s="833"/>
      <c r="C72" s="833"/>
      <c r="D72" s="833"/>
      <c r="E72" s="833"/>
      <c r="F72" s="833"/>
      <c r="G72" s="834"/>
      <c r="H72" s="835">
        <v>1009</v>
      </c>
      <c r="I72" s="836"/>
      <c r="J72" s="836"/>
      <c r="K72" s="836"/>
      <c r="L72" s="837"/>
      <c r="M72" s="837"/>
      <c r="N72" s="837"/>
      <c r="O72" s="837">
        <v>426</v>
      </c>
      <c r="P72" s="837"/>
      <c r="Q72" s="837"/>
      <c r="R72" s="837"/>
      <c r="S72" s="837"/>
      <c r="T72" s="837"/>
      <c r="U72" s="836">
        <v>560</v>
      </c>
      <c r="V72" s="836"/>
      <c r="W72" s="836"/>
      <c r="X72" s="837"/>
      <c r="Y72" s="837"/>
      <c r="Z72" s="837"/>
      <c r="AA72" s="829">
        <v>-134</v>
      </c>
      <c r="AB72" s="830"/>
      <c r="AC72" s="830"/>
      <c r="AD72" s="830"/>
      <c r="AE72" s="830"/>
      <c r="AF72" s="830"/>
      <c r="AG72" s="831"/>
    </row>
    <row r="73" spans="1:33" s="515" customFormat="1" ht="13.5" customHeight="1">
      <c r="A73" s="519"/>
      <c r="B73" s="520"/>
      <c r="C73" s="520"/>
      <c r="D73" s="520"/>
      <c r="E73" s="520"/>
      <c r="F73" s="520"/>
      <c r="G73" s="531"/>
      <c r="H73" s="523"/>
      <c r="I73" s="524"/>
      <c r="J73" s="524"/>
      <c r="K73" s="524"/>
      <c r="L73" s="525"/>
      <c r="M73" s="525"/>
      <c r="N73" s="526" t="s">
        <v>216</v>
      </c>
      <c r="O73" s="818">
        <v>42.22</v>
      </c>
      <c r="P73" s="789"/>
      <c r="Q73" s="789"/>
      <c r="R73" s="789"/>
      <c r="S73" s="789"/>
      <c r="T73" s="789"/>
      <c r="U73" s="527"/>
      <c r="V73" s="528"/>
      <c r="W73" s="528"/>
      <c r="X73" s="529"/>
      <c r="Y73" s="529"/>
      <c r="Z73" s="530" t="s">
        <v>222</v>
      </c>
      <c r="AA73" s="819">
        <v>-23.928571428571431</v>
      </c>
      <c r="AB73" s="820"/>
      <c r="AC73" s="820"/>
      <c r="AD73" s="820"/>
      <c r="AE73" s="820"/>
      <c r="AF73" s="820"/>
      <c r="AG73" s="821"/>
    </row>
    <row r="74" spans="1:33" s="532" customFormat="1" ht="18" customHeight="1">
      <c r="A74" s="823" t="s">
        <v>106</v>
      </c>
      <c r="B74" s="824"/>
      <c r="C74" s="824"/>
      <c r="D74" s="824"/>
      <c r="E74" s="824"/>
      <c r="F74" s="824"/>
      <c r="G74" s="825"/>
      <c r="H74" s="826">
        <v>2420692</v>
      </c>
      <c r="I74" s="827"/>
      <c r="J74" s="827"/>
      <c r="K74" s="827"/>
      <c r="L74" s="828"/>
      <c r="M74" s="828"/>
      <c r="N74" s="828"/>
      <c r="O74" s="828">
        <v>223395</v>
      </c>
      <c r="P74" s="828"/>
      <c r="Q74" s="828"/>
      <c r="R74" s="828"/>
      <c r="S74" s="828"/>
      <c r="T74" s="828"/>
      <c r="U74" s="828">
        <v>172637</v>
      </c>
      <c r="V74" s="828"/>
      <c r="W74" s="828"/>
      <c r="X74" s="828"/>
      <c r="Y74" s="828"/>
      <c r="Z74" s="828"/>
      <c r="AA74" s="829">
        <v>50758</v>
      </c>
      <c r="AB74" s="830"/>
      <c r="AC74" s="830"/>
      <c r="AD74" s="830"/>
      <c r="AE74" s="830"/>
      <c r="AF74" s="830"/>
      <c r="AG74" s="831"/>
    </row>
    <row r="75" spans="1:33" s="515" customFormat="1" ht="13.5" customHeight="1">
      <c r="A75" s="519"/>
      <c r="B75" s="520"/>
      <c r="C75" s="520"/>
      <c r="D75" s="520"/>
      <c r="E75" s="520"/>
      <c r="F75" s="520"/>
      <c r="G75" s="531"/>
      <c r="H75" s="523"/>
      <c r="I75" s="524"/>
      <c r="J75" s="524"/>
      <c r="K75" s="524"/>
      <c r="L75" s="525"/>
      <c r="M75" s="525"/>
      <c r="N75" s="526" t="s">
        <v>216</v>
      </c>
      <c r="O75" s="818">
        <v>9.23</v>
      </c>
      <c r="P75" s="789"/>
      <c r="Q75" s="789"/>
      <c r="R75" s="789"/>
      <c r="S75" s="789"/>
      <c r="T75" s="789"/>
      <c r="U75" s="523"/>
      <c r="V75" s="524"/>
      <c r="W75" s="524"/>
      <c r="X75" s="529"/>
      <c r="Y75" s="529"/>
      <c r="Z75" s="530" t="s">
        <v>222</v>
      </c>
      <c r="AA75" s="819">
        <v>29.4</v>
      </c>
      <c r="AB75" s="820"/>
      <c r="AC75" s="820"/>
      <c r="AD75" s="820"/>
      <c r="AE75" s="820"/>
      <c r="AF75" s="820"/>
      <c r="AG75" s="821"/>
    </row>
    <row r="76" spans="1:33" s="515" customFormat="1"/>
    <row r="77" spans="1:33" s="515" customFormat="1">
      <c r="A77" s="532"/>
      <c r="B77" s="515" t="s">
        <v>234</v>
      </c>
      <c r="AG77" s="533" t="s">
        <v>226</v>
      </c>
    </row>
    <row r="78" spans="1:33" s="515" customFormat="1" ht="18" customHeight="1">
      <c r="A78" s="838" t="s">
        <v>227</v>
      </c>
      <c r="B78" s="839"/>
      <c r="C78" s="839"/>
      <c r="D78" s="839"/>
      <c r="E78" s="839"/>
      <c r="F78" s="839"/>
      <c r="G78" s="840"/>
      <c r="H78" s="844" t="s">
        <v>228</v>
      </c>
      <c r="I78" s="845"/>
      <c r="J78" s="845"/>
      <c r="K78" s="845"/>
      <c r="L78" s="845"/>
      <c r="M78" s="845"/>
      <c r="N78" s="845"/>
      <c r="O78" s="849" t="s">
        <v>339</v>
      </c>
      <c r="P78" s="850"/>
      <c r="Q78" s="850"/>
      <c r="R78" s="850"/>
      <c r="S78" s="850"/>
      <c r="T78" s="851"/>
      <c r="U78" s="806" t="s">
        <v>230</v>
      </c>
      <c r="V78" s="806"/>
      <c r="W78" s="806"/>
      <c r="X78" s="806"/>
      <c r="Y78" s="806"/>
      <c r="Z78" s="806"/>
      <c r="AA78" s="844" t="s">
        <v>231</v>
      </c>
      <c r="AB78" s="845"/>
      <c r="AC78" s="845"/>
      <c r="AD78" s="845"/>
      <c r="AE78" s="845"/>
      <c r="AF78" s="845"/>
      <c r="AG78" s="856"/>
    </row>
    <row r="79" spans="1:33" s="515" customFormat="1" ht="18" customHeight="1">
      <c r="A79" s="841"/>
      <c r="B79" s="842"/>
      <c r="C79" s="842"/>
      <c r="D79" s="842"/>
      <c r="E79" s="842"/>
      <c r="F79" s="842"/>
      <c r="G79" s="843"/>
      <c r="H79" s="846"/>
      <c r="I79" s="847"/>
      <c r="J79" s="847"/>
      <c r="K79" s="847"/>
      <c r="L79" s="847"/>
      <c r="M79" s="847"/>
      <c r="N79" s="847"/>
      <c r="O79" s="852"/>
      <c r="P79" s="853"/>
      <c r="Q79" s="853"/>
      <c r="R79" s="853"/>
      <c r="S79" s="853"/>
      <c r="T79" s="854"/>
      <c r="U79" s="811"/>
      <c r="V79" s="811"/>
      <c r="W79" s="811"/>
      <c r="X79" s="811"/>
      <c r="Y79" s="811"/>
      <c r="Z79" s="811"/>
      <c r="AA79" s="846"/>
      <c r="AB79" s="847"/>
      <c r="AC79" s="847"/>
      <c r="AD79" s="847"/>
      <c r="AE79" s="847"/>
      <c r="AF79" s="847"/>
      <c r="AG79" s="857"/>
    </row>
    <row r="80" spans="1:33" s="515" customFormat="1" ht="18" customHeight="1">
      <c r="A80" s="841"/>
      <c r="B80" s="842"/>
      <c r="C80" s="842"/>
      <c r="D80" s="842"/>
      <c r="E80" s="842"/>
      <c r="F80" s="842"/>
      <c r="G80" s="843"/>
      <c r="H80" s="848"/>
      <c r="I80" s="848"/>
      <c r="J80" s="848"/>
      <c r="K80" s="848"/>
      <c r="L80" s="848"/>
      <c r="M80" s="848"/>
      <c r="N80" s="848"/>
      <c r="O80" s="852"/>
      <c r="P80" s="853"/>
      <c r="Q80" s="853"/>
      <c r="R80" s="853"/>
      <c r="S80" s="853"/>
      <c r="T80" s="854"/>
      <c r="U80" s="855"/>
      <c r="V80" s="855"/>
      <c r="W80" s="855"/>
      <c r="X80" s="855"/>
      <c r="Y80" s="855"/>
      <c r="Z80" s="855"/>
      <c r="AA80" s="848"/>
      <c r="AB80" s="848"/>
      <c r="AC80" s="848"/>
      <c r="AD80" s="848"/>
      <c r="AE80" s="848"/>
      <c r="AF80" s="848"/>
      <c r="AG80" s="858"/>
    </row>
    <row r="81" spans="1:33" s="515" customFormat="1" ht="18" customHeight="1">
      <c r="A81" s="832" t="s">
        <v>247</v>
      </c>
      <c r="B81" s="833"/>
      <c r="C81" s="833"/>
      <c r="D81" s="833"/>
      <c r="E81" s="833"/>
      <c r="F81" s="833"/>
      <c r="G81" s="834"/>
      <c r="H81" s="835">
        <v>1862429</v>
      </c>
      <c r="I81" s="836"/>
      <c r="J81" s="836"/>
      <c r="K81" s="836"/>
      <c r="L81" s="837"/>
      <c r="M81" s="837"/>
      <c r="N81" s="837"/>
      <c r="O81" s="837">
        <v>1378608</v>
      </c>
      <c r="P81" s="837"/>
      <c r="Q81" s="837"/>
      <c r="R81" s="837"/>
      <c r="S81" s="837"/>
      <c r="T81" s="837"/>
      <c r="U81" s="837">
        <v>1161800</v>
      </c>
      <c r="V81" s="837"/>
      <c r="W81" s="837"/>
      <c r="X81" s="837"/>
      <c r="Y81" s="837"/>
      <c r="Z81" s="837"/>
      <c r="AA81" s="829">
        <v>216808</v>
      </c>
      <c r="AB81" s="830"/>
      <c r="AC81" s="830"/>
      <c r="AD81" s="830"/>
      <c r="AE81" s="830"/>
      <c r="AF81" s="830"/>
      <c r="AG81" s="831"/>
    </row>
    <row r="82" spans="1:33" s="515" customFormat="1" ht="13.5" customHeight="1">
      <c r="A82" s="519"/>
      <c r="B82" s="520"/>
      <c r="C82" s="520"/>
      <c r="D82" s="520"/>
      <c r="E82" s="520"/>
      <c r="F82" s="520"/>
      <c r="G82" s="531"/>
      <c r="H82" s="523"/>
      <c r="I82" s="524"/>
      <c r="J82" s="524"/>
      <c r="K82" s="524"/>
      <c r="L82" s="525"/>
      <c r="M82" s="525"/>
      <c r="N82" s="526" t="s">
        <v>216</v>
      </c>
      <c r="O82" s="818">
        <v>74.02</v>
      </c>
      <c r="P82" s="789"/>
      <c r="Q82" s="789"/>
      <c r="R82" s="789"/>
      <c r="S82" s="789"/>
      <c r="T82" s="789"/>
      <c r="U82" s="523"/>
      <c r="V82" s="524"/>
      <c r="W82" s="524"/>
      <c r="X82" s="529"/>
      <c r="Y82" s="529"/>
      <c r="Z82" s="530" t="s">
        <v>222</v>
      </c>
      <c r="AA82" s="819">
        <v>18.661387502151833</v>
      </c>
      <c r="AB82" s="820"/>
      <c r="AC82" s="820"/>
      <c r="AD82" s="820"/>
      <c r="AE82" s="820"/>
      <c r="AF82" s="820"/>
      <c r="AG82" s="821"/>
    </row>
    <row r="83" spans="1:33" s="515" customFormat="1" ht="18" customHeight="1">
      <c r="A83" s="832" t="s">
        <v>347</v>
      </c>
      <c r="B83" s="833"/>
      <c r="C83" s="833"/>
      <c r="D83" s="833"/>
      <c r="E83" s="833"/>
      <c r="F83" s="833"/>
      <c r="G83" s="834"/>
      <c r="H83" s="835">
        <v>4200</v>
      </c>
      <c r="I83" s="836"/>
      <c r="J83" s="836"/>
      <c r="K83" s="836"/>
      <c r="L83" s="837"/>
      <c r="M83" s="837"/>
      <c r="N83" s="837"/>
      <c r="O83" s="837">
        <v>840</v>
      </c>
      <c r="P83" s="837"/>
      <c r="Q83" s="837"/>
      <c r="R83" s="837"/>
      <c r="S83" s="837"/>
      <c r="T83" s="837"/>
      <c r="U83" s="837">
        <v>0</v>
      </c>
      <c r="V83" s="837"/>
      <c r="W83" s="837"/>
      <c r="X83" s="837"/>
      <c r="Y83" s="837"/>
      <c r="Z83" s="837"/>
      <c r="AA83" s="829">
        <v>840</v>
      </c>
      <c r="AB83" s="830"/>
      <c r="AC83" s="830"/>
      <c r="AD83" s="830"/>
      <c r="AE83" s="830"/>
      <c r="AF83" s="830"/>
      <c r="AG83" s="831"/>
    </row>
    <row r="84" spans="1:33" s="515" customFormat="1" ht="13.5" customHeight="1">
      <c r="A84" s="534"/>
      <c r="B84" s="535"/>
      <c r="C84" s="535"/>
      <c r="D84" s="535"/>
      <c r="E84" s="535"/>
      <c r="F84" s="535"/>
      <c r="G84" s="536"/>
      <c r="H84" s="537"/>
      <c r="I84" s="537"/>
      <c r="J84" s="537"/>
      <c r="K84" s="537"/>
      <c r="L84" s="525"/>
      <c r="M84" s="525"/>
      <c r="N84" s="526" t="s">
        <v>216</v>
      </c>
      <c r="O84" s="818">
        <v>20</v>
      </c>
      <c r="P84" s="789"/>
      <c r="Q84" s="789"/>
      <c r="R84" s="789"/>
      <c r="S84" s="789"/>
      <c r="T84" s="789"/>
      <c r="U84" s="527"/>
      <c r="V84" s="528"/>
      <c r="W84" s="528"/>
      <c r="X84" s="529"/>
      <c r="Y84" s="529"/>
      <c r="Z84" s="530" t="s">
        <v>222</v>
      </c>
      <c r="AA84" s="819">
        <v>0</v>
      </c>
      <c r="AB84" s="820"/>
      <c r="AC84" s="820"/>
      <c r="AD84" s="820"/>
      <c r="AE84" s="820"/>
      <c r="AF84" s="820"/>
      <c r="AG84" s="821"/>
    </row>
    <row r="85" spans="1:33" s="515" customFormat="1" ht="18" customHeight="1">
      <c r="A85" s="832" t="s">
        <v>248</v>
      </c>
      <c r="B85" s="833"/>
      <c r="C85" s="833"/>
      <c r="D85" s="833"/>
      <c r="E85" s="833"/>
      <c r="F85" s="833"/>
      <c r="G85" s="834"/>
      <c r="H85" s="835">
        <v>640140</v>
      </c>
      <c r="I85" s="836"/>
      <c r="J85" s="836"/>
      <c r="K85" s="836"/>
      <c r="L85" s="837"/>
      <c r="M85" s="837"/>
      <c r="N85" s="837"/>
      <c r="O85" s="837">
        <v>318194</v>
      </c>
      <c r="P85" s="837"/>
      <c r="Q85" s="837"/>
      <c r="R85" s="837"/>
      <c r="S85" s="837"/>
      <c r="T85" s="837"/>
      <c r="U85" s="837">
        <v>335000</v>
      </c>
      <c r="V85" s="837"/>
      <c r="W85" s="837"/>
      <c r="X85" s="837"/>
      <c r="Y85" s="837"/>
      <c r="Z85" s="837"/>
      <c r="AA85" s="829">
        <v>-16806</v>
      </c>
      <c r="AB85" s="830"/>
      <c r="AC85" s="830"/>
      <c r="AD85" s="830"/>
      <c r="AE85" s="830"/>
      <c r="AF85" s="830"/>
      <c r="AG85" s="831"/>
    </row>
    <row r="86" spans="1:33" s="515" customFormat="1" ht="13.5" customHeight="1">
      <c r="A86" s="519"/>
      <c r="B86" s="520"/>
      <c r="C86" s="520"/>
      <c r="D86" s="520"/>
      <c r="E86" s="520"/>
      <c r="F86" s="520"/>
      <c r="G86" s="531"/>
      <c r="H86" s="523"/>
      <c r="I86" s="524"/>
      <c r="J86" s="524"/>
      <c r="K86" s="524"/>
      <c r="L86" s="525"/>
      <c r="M86" s="525"/>
      <c r="N86" s="526" t="s">
        <v>216</v>
      </c>
      <c r="O86" s="818">
        <v>49.71</v>
      </c>
      <c r="P86" s="789"/>
      <c r="Q86" s="789"/>
      <c r="R86" s="789"/>
      <c r="S86" s="789"/>
      <c r="T86" s="789"/>
      <c r="U86" s="523"/>
      <c r="V86" s="524"/>
      <c r="W86" s="524"/>
      <c r="X86" s="529"/>
      <c r="Y86" s="529"/>
      <c r="Z86" s="530" t="s">
        <v>222</v>
      </c>
      <c r="AA86" s="819">
        <v>-5.0167164179104473</v>
      </c>
      <c r="AB86" s="820"/>
      <c r="AC86" s="820"/>
      <c r="AD86" s="820"/>
      <c r="AE86" s="820"/>
      <c r="AF86" s="820"/>
      <c r="AG86" s="821"/>
    </row>
    <row r="87" spans="1:33" s="515" customFormat="1" ht="18" customHeight="1">
      <c r="A87" s="832" t="s">
        <v>348</v>
      </c>
      <c r="B87" s="833"/>
      <c r="C87" s="833"/>
      <c r="D87" s="833"/>
      <c r="E87" s="833"/>
      <c r="F87" s="833"/>
      <c r="G87" s="834"/>
      <c r="H87" s="835">
        <v>300000</v>
      </c>
      <c r="I87" s="836"/>
      <c r="J87" s="836"/>
      <c r="K87" s="836"/>
      <c r="L87" s="837"/>
      <c r="M87" s="837"/>
      <c r="N87" s="837"/>
      <c r="O87" s="837">
        <v>300000</v>
      </c>
      <c r="P87" s="837"/>
      <c r="Q87" s="837"/>
      <c r="R87" s="837"/>
      <c r="S87" s="837"/>
      <c r="T87" s="837"/>
      <c r="U87" s="837">
        <v>200000</v>
      </c>
      <c r="V87" s="837"/>
      <c r="W87" s="837"/>
      <c r="X87" s="837"/>
      <c r="Y87" s="837"/>
      <c r="Z87" s="837"/>
      <c r="AA87" s="829">
        <v>100000</v>
      </c>
      <c r="AB87" s="830"/>
      <c r="AC87" s="830"/>
      <c r="AD87" s="830"/>
      <c r="AE87" s="830"/>
      <c r="AF87" s="830"/>
      <c r="AG87" s="831"/>
    </row>
    <row r="88" spans="1:33" s="515" customFormat="1" ht="13.5" customHeight="1">
      <c r="A88" s="534"/>
      <c r="B88" s="535"/>
      <c r="C88" s="535"/>
      <c r="D88" s="535"/>
      <c r="E88" s="535"/>
      <c r="F88" s="535"/>
      <c r="G88" s="536"/>
      <c r="H88" s="537"/>
      <c r="I88" s="537"/>
      <c r="J88" s="537"/>
      <c r="K88" s="537"/>
      <c r="L88" s="525"/>
      <c r="M88" s="525"/>
      <c r="N88" s="526" t="s">
        <v>216</v>
      </c>
      <c r="O88" s="818">
        <v>100</v>
      </c>
      <c r="P88" s="789"/>
      <c r="Q88" s="789"/>
      <c r="R88" s="789"/>
      <c r="S88" s="789"/>
      <c r="T88" s="789"/>
      <c r="U88" s="527"/>
      <c r="V88" s="528"/>
      <c r="W88" s="528"/>
      <c r="X88" s="529"/>
      <c r="Y88" s="529"/>
      <c r="Z88" s="530" t="s">
        <v>222</v>
      </c>
      <c r="AA88" s="819">
        <v>50</v>
      </c>
      <c r="AB88" s="820"/>
      <c r="AC88" s="820"/>
      <c r="AD88" s="820"/>
      <c r="AE88" s="820"/>
      <c r="AF88" s="820"/>
      <c r="AG88" s="821"/>
    </row>
    <row r="89" spans="1:33" s="515" customFormat="1" ht="18" customHeight="1">
      <c r="A89" s="832" t="s">
        <v>119</v>
      </c>
      <c r="B89" s="833"/>
      <c r="C89" s="833"/>
      <c r="D89" s="833"/>
      <c r="E89" s="833"/>
      <c r="F89" s="833"/>
      <c r="G89" s="834"/>
      <c r="H89" s="835">
        <v>10000</v>
      </c>
      <c r="I89" s="836"/>
      <c r="J89" s="836"/>
      <c r="K89" s="836"/>
      <c r="L89" s="837"/>
      <c r="M89" s="837"/>
      <c r="N89" s="837"/>
      <c r="O89" s="837">
        <v>0</v>
      </c>
      <c r="P89" s="837"/>
      <c r="Q89" s="837"/>
      <c r="R89" s="837"/>
      <c r="S89" s="837"/>
      <c r="T89" s="837"/>
      <c r="U89" s="837">
        <v>0</v>
      </c>
      <c r="V89" s="837"/>
      <c r="W89" s="837"/>
      <c r="X89" s="837"/>
      <c r="Y89" s="837"/>
      <c r="Z89" s="837"/>
      <c r="AA89" s="829">
        <v>0</v>
      </c>
      <c r="AB89" s="830"/>
      <c r="AC89" s="830"/>
      <c r="AD89" s="830"/>
      <c r="AE89" s="830"/>
      <c r="AF89" s="830"/>
      <c r="AG89" s="831"/>
    </row>
    <row r="90" spans="1:33" s="515" customFormat="1" ht="13.5" customHeight="1">
      <c r="A90" s="519"/>
      <c r="B90" s="520"/>
      <c r="C90" s="520"/>
      <c r="D90" s="520"/>
      <c r="E90" s="520"/>
      <c r="F90" s="520"/>
      <c r="G90" s="531"/>
      <c r="H90" s="523"/>
      <c r="I90" s="524"/>
      <c r="J90" s="524"/>
      <c r="K90" s="524"/>
      <c r="L90" s="525"/>
      <c r="M90" s="525"/>
      <c r="N90" s="526" t="s">
        <v>216</v>
      </c>
      <c r="O90" s="818">
        <v>0</v>
      </c>
      <c r="P90" s="789"/>
      <c r="Q90" s="789"/>
      <c r="R90" s="789"/>
      <c r="S90" s="789"/>
      <c r="T90" s="789"/>
      <c r="U90" s="523"/>
      <c r="V90" s="524"/>
      <c r="W90" s="524"/>
      <c r="X90" s="529"/>
      <c r="Y90" s="529"/>
      <c r="Z90" s="530" t="s">
        <v>222</v>
      </c>
      <c r="AA90" s="819">
        <v>0</v>
      </c>
      <c r="AB90" s="820"/>
      <c r="AC90" s="820"/>
      <c r="AD90" s="820"/>
      <c r="AE90" s="820"/>
      <c r="AF90" s="820"/>
      <c r="AG90" s="821"/>
    </row>
    <row r="91" spans="1:33" s="532" customFormat="1" ht="18" customHeight="1">
      <c r="A91" s="823" t="s">
        <v>106</v>
      </c>
      <c r="B91" s="824"/>
      <c r="C91" s="824"/>
      <c r="D91" s="824"/>
      <c r="E91" s="824"/>
      <c r="F91" s="824"/>
      <c r="G91" s="825"/>
      <c r="H91" s="826">
        <v>2816769</v>
      </c>
      <c r="I91" s="827"/>
      <c r="J91" s="827"/>
      <c r="K91" s="827"/>
      <c r="L91" s="828"/>
      <c r="M91" s="828"/>
      <c r="N91" s="828"/>
      <c r="O91" s="828">
        <v>1997642</v>
      </c>
      <c r="P91" s="828"/>
      <c r="Q91" s="828"/>
      <c r="R91" s="828"/>
      <c r="S91" s="828"/>
      <c r="T91" s="828"/>
      <c r="U91" s="828">
        <v>1696800</v>
      </c>
      <c r="V91" s="828"/>
      <c r="W91" s="828"/>
      <c r="X91" s="828"/>
      <c r="Y91" s="828"/>
      <c r="Z91" s="828"/>
      <c r="AA91" s="829">
        <v>300842</v>
      </c>
      <c r="AB91" s="830"/>
      <c r="AC91" s="830"/>
      <c r="AD91" s="830"/>
      <c r="AE91" s="830"/>
      <c r="AF91" s="830"/>
      <c r="AG91" s="831"/>
    </row>
    <row r="92" spans="1:33" s="515" customFormat="1" ht="13.5" customHeight="1">
      <c r="A92" s="519"/>
      <c r="B92" s="520"/>
      <c r="C92" s="520"/>
      <c r="D92" s="520"/>
      <c r="E92" s="520"/>
      <c r="F92" s="520"/>
      <c r="G92" s="531"/>
      <c r="H92" s="523"/>
      <c r="I92" s="524"/>
      <c r="J92" s="524"/>
      <c r="K92" s="524"/>
      <c r="L92" s="525"/>
      <c r="M92" s="525"/>
      <c r="N92" s="526" t="s">
        <v>216</v>
      </c>
      <c r="O92" s="818">
        <v>70.92</v>
      </c>
      <c r="P92" s="789"/>
      <c r="Q92" s="789"/>
      <c r="R92" s="789"/>
      <c r="S92" s="789"/>
      <c r="T92" s="789"/>
      <c r="U92" s="523"/>
      <c r="V92" s="524"/>
      <c r="W92" s="524"/>
      <c r="X92" s="529"/>
      <c r="Y92" s="529"/>
      <c r="Z92" s="530" t="s">
        <v>222</v>
      </c>
      <c r="AA92" s="819">
        <v>17.72996228194248</v>
      </c>
      <c r="AB92" s="820"/>
      <c r="AC92" s="820"/>
      <c r="AD92" s="820"/>
      <c r="AE92" s="820"/>
      <c r="AF92" s="820"/>
      <c r="AG92" s="821"/>
    </row>
    <row r="93" spans="1:33">
      <c r="AG93" s="518" t="s">
        <v>249</v>
      </c>
    </row>
    <row r="94" spans="1:33" s="515" customFormat="1"/>
    <row r="95" spans="1:33" s="515" customFormat="1" ht="13.5" customHeight="1">
      <c r="A95" s="822" t="s">
        <v>349</v>
      </c>
      <c r="B95" s="822"/>
      <c r="C95" s="822"/>
      <c r="D95" s="822"/>
      <c r="E95" s="822"/>
      <c r="F95" s="822"/>
      <c r="G95" s="822"/>
      <c r="H95" s="822"/>
      <c r="I95" s="822"/>
      <c r="J95" s="822"/>
      <c r="K95" s="822"/>
      <c r="L95" s="822"/>
      <c r="M95" s="822"/>
      <c r="N95" s="822"/>
      <c r="O95" s="822"/>
      <c r="P95" s="822"/>
      <c r="Q95" s="822"/>
      <c r="R95" s="822"/>
      <c r="S95" s="822"/>
      <c r="T95" s="822"/>
      <c r="U95" s="822"/>
      <c r="V95" s="822"/>
      <c r="W95" s="822"/>
      <c r="X95" s="822"/>
      <c r="Y95" s="822"/>
      <c r="Z95" s="822"/>
      <c r="AA95" s="822"/>
      <c r="AB95" s="822"/>
      <c r="AC95" s="822"/>
      <c r="AD95" s="822"/>
      <c r="AE95" s="822"/>
      <c r="AF95" s="822"/>
      <c r="AG95" s="822"/>
    </row>
    <row r="96" spans="1:33" s="515" customFormat="1">
      <c r="A96" s="822"/>
      <c r="B96" s="822"/>
      <c r="C96" s="822"/>
      <c r="D96" s="822"/>
      <c r="E96" s="822"/>
      <c r="F96" s="822"/>
      <c r="G96" s="822"/>
      <c r="H96" s="822"/>
      <c r="I96" s="822"/>
      <c r="J96" s="822"/>
      <c r="K96" s="822"/>
      <c r="L96" s="822"/>
      <c r="M96" s="822"/>
      <c r="N96" s="822"/>
      <c r="O96" s="822"/>
      <c r="P96" s="822"/>
      <c r="Q96" s="822"/>
      <c r="R96" s="822"/>
      <c r="S96" s="822"/>
      <c r="T96" s="822"/>
      <c r="U96" s="822"/>
      <c r="V96" s="822"/>
      <c r="W96" s="822"/>
      <c r="X96" s="822"/>
      <c r="Y96" s="822"/>
      <c r="Z96" s="822"/>
      <c r="AA96" s="822"/>
      <c r="AB96" s="822"/>
      <c r="AC96" s="822"/>
      <c r="AD96" s="822"/>
      <c r="AE96" s="822"/>
      <c r="AF96" s="822"/>
      <c r="AG96" s="822"/>
    </row>
    <row r="97" spans="2:27" s="515" customFormat="1">
      <c r="C97" s="538" t="s">
        <v>251</v>
      </c>
      <c r="U97" s="815">
        <v>41972</v>
      </c>
      <c r="V97" s="815"/>
      <c r="W97" s="815"/>
      <c r="X97" s="815"/>
      <c r="Y97" s="815"/>
      <c r="Z97" s="815"/>
    </row>
    <row r="98" spans="2:27" s="515" customFormat="1">
      <c r="C98" s="538" t="s">
        <v>252</v>
      </c>
      <c r="U98" s="815">
        <v>304780</v>
      </c>
      <c r="V98" s="815"/>
      <c r="W98" s="815"/>
      <c r="X98" s="815"/>
      <c r="Y98" s="815"/>
      <c r="Z98" s="815"/>
    </row>
    <row r="99" spans="2:27" s="515" customFormat="1">
      <c r="C99" s="538" t="s">
        <v>253</v>
      </c>
      <c r="U99" s="815" t="s">
        <v>254</v>
      </c>
      <c r="V99" s="815"/>
      <c r="W99" s="815"/>
      <c r="X99" s="815"/>
      <c r="Y99" s="815"/>
      <c r="Z99" s="815"/>
    </row>
    <row r="100" spans="2:27" s="515" customFormat="1">
      <c r="C100" s="538" t="s">
        <v>255</v>
      </c>
      <c r="U100" s="815" t="s">
        <v>254</v>
      </c>
      <c r="V100" s="815"/>
      <c r="W100" s="815"/>
      <c r="X100" s="815"/>
      <c r="Y100" s="815"/>
      <c r="Z100" s="815"/>
    </row>
    <row r="101" spans="2:27" s="515" customFormat="1">
      <c r="C101" s="538" t="s">
        <v>256</v>
      </c>
      <c r="U101" s="815" t="s">
        <v>254</v>
      </c>
      <c r="V101" s="815"/>
      <c r="W101" s="815"/>
      <c r="X101" s="815"/>
      <c r="Y101" s="815"/>
      <c r="Z101" s="815"/>
    </row>
    <row r="102" spans="2:27" s="515" customFormat="1">
      <c r="C102" s="538" t="s">
        <v>257</v>
      </c>
      <c r="U102" s="815">
        <v>49325</v>
      </c>
      <c r="V102" s="815"/>
      <c r="W102" s="815"/>
      <c r="X102" s="815"/>
      <c r="Y102" s="815"/>
      <c r="Z102" s="815"/>
    </row>
    <row r="103" spans="2:27" s="515" customFormat="1">
      <c r="B103" s="539"/>
      <c r="C103" s="816" t="s">
        <v>258</v>
      </c>
      <c r="D103" s="816"/>
      <c r="E103" s="816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6"/>
      <c r="Q103" s="816"/>
      <c r="R103" s="816"/>
      <c r="S103" s="816"/>
      <c r="T103" s="817">
        <v>396077</v>
      </c>
      <c r="U103" s="817"/>
      <c r="V103" s="817"/>
      <c r="W103" s="817"/>
      <c r="X103" s="817"/>
      <c r="Y103" s="817"/>
      <c r="Z103" s="817"/>
      <c r="AA103" s="539"/>
    </row>
    <row r="104" spans="2:27" s="515" customFormat="1">
      <c r="B104" s="540"/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1"/>
      <c r="V104" s="541"/>
      <c r="W104" s="541"/>
      <c r="X104" s="541"/>
      <c r="Y104" s="541"/>
      <c r="Z104" s="541"/>
      <c r="AA104" s="540"/>
    </row>
    <row r="105" spans="2:27" s="515" customFormat="1">
      <c r="B105" s="515" t="s">
        <v>259</v>
      </c>
    </row>
    <row r="106" spans="2:27" s="515" customFormat="1"/>
    <row r="107" spans="2:27" s="515" customFormat="1"/>
  </sheetData>
  <mergeCells count="199">
    <mergeCell ref="A11:G11"/>
    <mergeCell ref="H11:N11"/>
    <mergeCell ref="O11:T11"/>
    <mergeCell ref="U11:Z11"/>
    <mergeCell ref="AA11:AG11"/>
    <mergeCell ref="O12:T12"/>
    <mergeCell ref="AA12:AG12"/>
    <mergeCell ref="A3:AG3"/>
    <mergeCell ref="A8:G10"/>
    <mergeCell ref="H8:N10"/>
    <mergeCell ref="O8:T10"/>
    <mergeCell ref="U8:Z10"/>
    <mergeCell ref="AA8:AG10"/>
    <mergeCell ref="A15:G15"/>
    <mergeCell ref="H15:N15"/>
    <mergeCell ref="O15:T15"/>
    <mergeCell ref="U15:Z15"/>
    <mergeCell ref="AA15:AG15"/>
    <mergeCell ref="O16:T16"/>
    <mergeCell ref="AA16:AG16"/>
    <mergeCell ref="A13:G13"/>
    <mergeCell ref="H13:N13"/>
    <mergeCell ref="O13:T13"/>
    <mergeCell ref="U13:Z13"/>
    <mergeCell ref="AA13:AG13"/>
    <mergeCell ref="O14:T14"/>
    <mergeCell ref="AA14:AG14"/>
    <mergeCell ref="O23:T23"/>
    <mergeCell ref="AA23:AG23"/>
    <mergeCell ref="A24:G24"/>
    <mergeCell ref="H24:N24"/>
    <mergeCell ref="O24:T24"/>
    <mergeCell ref="U24:Z24"/>
    <mergeCell ref="AA24:AG24"/>
    <mergeCell ref="A19:G21"/>
    <mergeCell ref="H19:N21"/>
    <mergeCell ref="O19:T21"/>
    <mergeCell ref="U19:Z21"/>
    <mergeCell ref="AA19:AG21"/>
    <mergeCell ref="A22:G22"/>
    <mergeCell ref="H22:N22"/>
    <mergeCell ref="O22:T22"/>
    <mergeCell ref="U22:Z22"/>
    <mergeCell ref="AA22:AG22"/>
    <mergeCell ref="O27:T27"/>
    <mergeCell ref="AA27:AG27"/>
    <mergeCell ref="A28:G28"/>
    <mergeCell ref="H28:N28"/>
    <mergeCell ref="O28:T28"/>
    <mergeCell ref="U28:Z28"/>
    <mergeCell ref="AA28:AG28"/>
    <mergeCell ref="O25:T25"/>
    <mergeCell ref="AA25:AG25"/>
    <mergeCell ref="A26:G26"/>
    <mergeCell ref="H26:N26"/>
    <mergeCell ref="O26:T26"/>
    <mergeCell ref="U26:Z26"/>
    <mergeCell ref="AA26:AG26"/>
    <mergeCell ref="O31:T31"/>
    <mergeCell ref="AA31:AG31"/>
    <mergeCell ref="A32:G32"/>
    <mergeCell ref="H32:N32"/>
    <mergeCell ref="O32:T32"/>
    <mergeCell ref="U32:Z32"/>
    <mergeCell ref="AA32:AG32"/>
    <mergeCell ref="O29:T29"/>
    <mergeCell ref="AA29:AG29"/>
    <mergeCell ref="A30:G30"/>
    <mergeCell ref="H30:N30"/>
    <mergeCell ref="O30:T30"/>
    <mergeCell ref="U30:Z30"/>
    <mergeCell ref="AA30:AG30"/>
    <mergeCell ref="O35:T35"/>
    <mergeCell ref="AA35:AG35"/>
    <mergeCell ref="A36:G36"/>
    <mergeCell ref="H36:N36"/>
    <mergeCell ref="O36:T36"/>
    <mergeCell ref="U36:Z36"/>
    <mergeCell ref="AA36:AG36"/>
    <mergeCell ref="O33:T33"/>
    <mergeCell ref="AA33:AG33"/>
    <mergeCell ref="A34:G34"/>
    <mergeCell ref="H34:N34"/>
    <mergeCell ref="O34:T34"/>
    <mergeCell ref="U34:Z34"/>
    <mergeCell ref="AA34:AG34"/>
    <mergeCell ref="O39:T39"/>
    <mergeCell ref="AA39:AG39"/>
    <mergeCell ref="A56:AG56"/>
    <mergeCell ref="A61:G63"/>
    <mergeCell ref="H61:N63"/>
    <mergeCell ref="O61:T63"/>
    <mergeCell ref="U61:Z63"/>
    <mergeCell ref="AA61:AG63"/>
    <mergeCell ref="O37:T37"/>
    <mergeCell ref="AA37:AG37"/>
    <mergeCell ref="A38:G38"/>
    <mergeCell ref="H38:N38"/>
    <mergeCell ref="O38:T38"/>
    <mergeCell ref="U38:Z38"/>
    <mergeCell ref="AA38:AG38"/>
    <mergeCell ref="A66:G66"/>
    <mergeCell ref="H66:N66"/>
    <mergeCell ref="O66:T66"/>
    <mergeCell ref="U66:Z66"/>
    <mergeCell ref="AA66:AG66"/>
    <mergeCell ref="O67:T67"/>
    <mergeCell ref="AA67:AG67"/>
    <mergeCell ref="A64:G64"/>
    <mergeCell ref="H64:N64"/>
    <mergeCell ref="O64:T64"/>
    <mergeCell ref="U64:Z64"/>
    <mergeCell ref="AA64:AG64"/>
    <mergeCell ref="O65:T65"/>
    <mergeCell ref="AA65:AG65"/>
    <mergeCell ref="A70:G70"/>
    <mergeCell ref="H70:N70"/>
    <mergeCell ref="O70:T70"/>
    <mergeCell ref="U70:Z70"/>
    <mergeCell ref="AA70:AG70"/>
    <mergeCell ref="O71:T71"/>
    <mergeCell ref="AA71:AG71"/>
    <mergeCell ref="A68:G68"/>
    <mergeCell ref="H68:N68"/>
    <mergeCell ref="O68:T68"/>
    <mergeCell ref="U68:Z68"/>
    <mergeCell ref="AA68:AG68"/>
    <mergeCell ref="O69:T69"/>
    <mergeCell ref="AA69:AG69"/>
    <mergeCell ref="A74:G74"/>
    <mergeCell ref="H74:N74"/>
    <mergeCell ref="O74:T74"/>
    <mergeCell ref="U74:Z74"/>
    <mergeCell ref="AA74:AG74"/>
    <mergeCell ref="O75:T75"/>
    <mergeCell ref="AA75:AG75"/>
    <mergeCell ref="A72:G72"/>
    <mergeCell ref="H72:N72"/>
    <mergeCell ref="O72:T72"/>
    <mergeCell ref="U72:Z72"/>
    <mergeCell ref="AA72:AG72"/>
    <mergeCell ref="O73:T73"/>
    <mergeCell ref="AA73:AG73"/>
    <mergeCell ref="O82:T82"/>
    <mergeCell ref="AA82:AG82"/>
    <mergeCell ref="A83:G83"/>
    <mergeCell ref="H83:N83"/>
    <mergeCell ref="O83:T83"/>
    <mergeCell ref="U83:Z83"/>
    <mergeCell ref="AA83:AG83"/>
    <mergeCell ref="A78:G80"/>
    <mergeCell ref="H78:N80"/>
    <mergeCell ref="O78:T80"/>
    <mergeCell ref="U78:Z80"/>
    <mergeCell ref="AA78:AG80"/>
    <mergeCell ref="A81:G81"/>
    <mergeCell ref="H81:N81"/>
    <mergeCell ref="O81:T81"/>
    <mergeCell ref="U81:Z81"/>
    <mergeCell ref="AA81:AG81"/>
    <mergeCell ref="O86:T86"/>
    <mergeCell ref="AA86:AG86"/>
    <mergeCell ref="A87:G87"/>
    <mergeCell ref="H87:N87"/>
    <mergeCell ref="O87:T87"/>
    <mergeCell ref="U87:Z87"/>
    <mergeCell ref="AA87:AG87"/>
    <mergeCell ref="O84:T84"/>
    <mergeCell ref="AA84:AG84"/>
    <mergeCell ref="A85:G85"/>
    <mergeCell ref="H85:N85"/>
    <mergeCell ref="O85:T85"/>
    <mergeCell ref="U85:Z85"/>
    <mergeCell ref="AA85:AG85"/>
    <mergeCell ref="O90:T90"/>
    <mergeCell ref="AA90:AG90"/>
    <mergeCell ref="A91:G91"/>
    <mergeCell ref="H91:N91"/>
    <mergeCell ref="O91:T91"/>
    <mergeCell ref="U91:Z91"/>
    <mergeCell ref="AA91:AG91"/>
    <mergeCell ref="O88:T88"/>
    <mergeCell ref="AA88:AG88"/>
    <mergeCell ref="A89:G89"/>
    <mergeCell ref="H89:N89"/>
    <mergeCell ref="O89:T89"/>
    <mergeCell ref="U89:Z89"/>
    <mergeCell ref="AA89:AG89"/>
    <mergeCell ref="U100:Z100"/>
    <mergeCell ref="U101:Z101"/>
    <mergeCell ref="U102:Z102"/>
    <mergeCell ref="C103:S103"/>
    <mergeCell ref="T103:Z103"/>
    <mergeCell ref="O92:T92"/>
    <mergeCell ref="AA92:AG92"/>
    <mergeCell ref="A95:AG96"/>
    <mergeCell ref="U97:Z97"/>
    <mergeCell ref="U98:Z98"/>
    <mergeCell ref="U99:Z99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firstPageNumber="2" orientation="portrait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showGridLines="0" view="pageBreakPreview" zoomScale="98" zoomScaleNormal="100" zoomScaleSheetLayoutView="98" workbookViewId="0">
      <selection activeCell="AL35" sqref="AL35"/>
    </sheetView>
  </sheetViews>
  <sheetFormatPr defaultRowHeight="13.5"/>
  <cols>
    <col min="1" max="33" width="2.625" style="516" customWidth="1"/>
    <col min="34" max="34" width="2.25" style="516" customWidth="1"/>
    <col min="35" max="37" width="2.625" style="516" customWidth="1"/>
    <col min="38" max="256" width="9" style="516"/>
    <col min="257" max="289" width="2.625" style="516" customWidth="1"/>
    <col min="290" max="290" width="2.25" style="516" customWidth="1"/>
    <col min="291" max="293" width="2.625" style="516" customWidth="1"/>
    <col min="294" max="512" width="9" style="516"/>
    <col min="513" max="545" width="2.625" style="516" customWidth="1"/>
    <col min="546" max="546" width="2.25" style="516" customWidth="1"/>
    <col min="547" max="549" width="2.625" style="516" customWidth="1"/>
    <col min="550" max="768" width="9" style="516"/>
    <col min="769" max="801" width="2.625" style="516" customWidth="1"/>
    <col min="802" max="802" width="2.25" style="516" customWidth="1"/>
    <col min="803" max="805" width="2.625" style="516" customWidth="1"/>
    <col min="806" max="1024" width="9" style="516"/>
    <col min="1025" max="1057" width="2.625" style="516" customWidth="1"/>
    <col min="1058" max="1058" width="2.25" style="516" customWidth="1"/>
    <col min="1059" max="1061" width="2.625" style="516" customWidth="1"/>
    <col min="1062" max="1280" width="9" style="516"/>
    <col min="1281" max="1313" width="2.625" style="516" customWidth="1"/>
    <col min="1314" max="1314" width="2.25" style="516" customWidth="1"/>
    <col min="1315" max="1317" width="2.625" style="516" customWidth="1"/>
    <col min="1318" max="1536" width="9" style="516"/>
    <col min="1537" max="1569" width="2.625" style="516" customWidth="1"/>
    <col min="1570" max="1570" width="2.25" style="516" customWidth="1"/>
    <col min="1571" max="1573" width="2.625" style="516" customWidth="1"/>
    <col min="1574" max="1792" width="9" style="516"/>
    <col min="1793" max="1825" width="2.625" style="516" customWidth="1"/>
    <col min="1826" max="1826" width="2.25" style="516" customWidth="1"/>
    <col min="1827" max="1829" width="2.625" style="516" customWidth="1"/>
    <col min="1830" max="2048" width="9" style="516"/>
    <col min="2049" max="2081" width="2.625" style="516" customWidth="1"/>
    <col min="2082" max="2082" width="2.25" style="516" customWidth="1"/>
    <col min="2083" max="2085" width="2.625" style="516" customWidth="1"/>
    <col min="2086" max="2304" width="9" style="516"/>
    <col min="2305" max="2337" width="2.625" style="516" customWidth="1"/>
    <col min="2338" max="2338" width="2.25" style="516" customWidth="1"/>
    <col min="2339" max="2341" width="2.625" style="516" customWidth="1"/>
    <col min="2342" max="2560" width="9" style="516"/>
    <col min="2561" max="2593" width="2.625" style="516" customWidth="1"/>
    <col min="2594" max="2594" width="2.25" style="516" customWidth="1"/>
    <col min="2595" max="2597" width="2.625" style="516" customWidth="1"/>
    <col min="2598" max="2816" width="9" style="516"/>
    <col min="2817" max="2849" width="2.625" style="516" customWidth="1"/>
    <col min="2850" max="2850" width="2.25" style="516" customWidth="1"/>
    <col min="2851" max="2853" width="2.625" style="516" customWidth="1"/>
    <col min="2854" max="3072" width="9" style="516"/>
    <col min="3073" max="3105" width="2.625" style="516" customWidth="1"/>
    <col min="3106" max="3106" width="2.25" style="516" customWidth="1"/>
    <col min="3107" max="3109" width="2.625" style="516" customWidth="1"/>
    <col min="3110" max="3328" width="9" style="516"/>
    <col min="3329" max="3361" width="2.625" style="516" customWidth="1"/>
    <col min="3362" max="3362" width="2.25" style="516" customWidth="1"/>
    <col min="3363" max="3365" width="2.625" style="516" customWidth="1"/>
    <col min="3366" max="3584" width="9" style="516"/>
    <col min="3585" max="3617" width="2.625" style="516" customWidth="1"/>
    <col min="3618" max="3618" width="2.25" style="516" customWidth="1"/>
    <col min="3619" max="3621" width="2.625" style="516" customWidth="1"/>
    <col min="3622" max="3840" width="9" style="516"/>
    <col min="3841" max="3873" width="2.625" style="516" customWidth="1"/>
    <col min="3874" max="3874" width="2.25" style="516" customWidth="1"/>
    <col min="3875" max="3877" width="2.625" style="516" customWidth="1"/>
    <col min="3878" max="4096" width="9" style="516"/>
    <col min="4097" max="4129" width="2.625" style="516" customWidth="1"/>
    <col min="4130" max="4130" width="2.25" style="516" customWidth="1"/>
    <col min="4131" max="4133" width="2.625" style="516" customWidth="1"/>
    <col min="4134" max="4352" width="9" style="516"/>
    <col min="4353" max="4385" width="2.625" style="516" customWidth="1"/>
    <col min="4386" max="4386" width="2.25" style="516" customWidth="1"/>
    <col min="4387" max="4389" width="2.625" style="516" customWidth="1"/>
    <col min="4390" max="4608" width="9" style="516"/>
    <col min="4609" max="4641" width="2.625" style="516" customWidth="1"/>
    <col min="4642" max="4642" width="2.25" style="516" customWidth="1"/>
    <col min="4643" max="4645" width="2.625" style="516" customWidth="1"/>
    <col min="4646" max="4864" width="9" style="516"/>
    <col min="4865" max="4897" width="2.625" style="516" customWidth="1"/>
    <col min="4898" max="4898" width="2.25" style="516" customWidth="1"/>
    <col min="4899" max="4901" width="2.625" style="516" customWidth="1"/>
    <col min="4902" max="5120" width="9" style="516"/>
    <col min="5121" max="5153" width="2.625" style="516" customWidth="1"/>
    <col min="5154" max="5154" width="2.25" style="516" customWidth="1"/>
    <col min="5155" max="5157" width="2.625" style="516" customWidth="1"/>
    <col min="5158" max="5376" width="9" style="516"/>
    <col min="5377" max="5409" width="2.625" style="516" customWidth="1"/>
    <col min="5410" max="5410" width="2.25" style="516" customWidth="1"/>
    <col min="5411" max="5413" width="2.625" style="516" customWidth="1"/>
    <col min="5414" max="5632" width="9" style="516"/>
    <col min="5633" max="5665" width="2.625" style="516" customWidth="1"/>
    <col min="5666" max="5666" width="2.25" style="516" customWidth="1"/>
    <col min="5667" max="5669" width="2.625" style="516" customWidth="1"/>
    <col min="5670" max="5888" width="9" style="516"/>
    <col min="5889" max="5921" width="2.625" style="516" customWidth="1"/>
    <col min="5922" max="5922" width="2.25" style="516" customWidth="1"/>
    <col min="5923" max="5925" width="2.625" style="516" customWidth="1"/>
    <col min="5926" max="6144" width="9" style="516"/>
    <col min="6145" max="6177" width="2.625" style="516" customWidth="1"/>
    <col min="6178" max="6178" width="2.25" style="516" customWidth="1"/>
    <col min="6179" max="6181" width="2.625" style="516" customWidth="1"/>
    <col min="6182" max="6400" width="9" style="516"/>
    <col min="6401" max="6433" width="2.625" style="516" customWidth="1"/>
    <col min="6434" max="6434" width="2.25" style="516" customWidth="1"/>
    <col min="6435" max="6437" width="2.625" style="516" customWidth="1"/>
    <col min="6438" max="6656" width="9" style="516"/>
    <col min="6657" max="6689" width="2.625" style="516" customWidth="1"/>
    <col min="6690" max="6690" width="2.25" style="516" customWidth="1"/>
    <col min="6691" max="6693" width="2.625" style="516" customWidth="1"/>
    <col min="6694" max="6912" width="9" style="516"/>
    <col min="6913" max="6945" width="2.625" style="516" customWidth="1"/>
    <col min="6946" max="6946" width="2.25" style="516" customWidth="1"/>
    <col min="6947" max="6949" width="2.625" style="516" customWidth="1"/>
    <col min="6950" max="7168" width="9" style="516"/>
    <col min="7169" max="7201" width="2.625" style="516" customWidth="1"/>
    <col min="7202" max="7202" width="2.25" style="516" customWidth="1"/>
    <col min="7203" max="7205" width="2.625" style="516" customWidth="1"/>
    <col min="7206" max="7424" width="9" style="516"/>
    <col min="7425" max="7457" width="2.625" style="516" customWidth="1"/>
    <col min="7458" max="7458" width="2.25" style="516" customWidth="1"/>
    <col min="7459" max="7461" width="2.625" style="516" customWidth="1"/>
    <col min="7462" max="7680" width="9" style="516"/>
    <col min="7681" max="7713" width="2.625" style="516" customWidth="1"/>
    <col min="7714" max="7714" width="2.25" style="516" customWidth="1"/>
    <col min="7715" max="7717" width="2.625" style="516" customWidth="1"/>
    <col min="7718" max="7936" width="9" style="516"/>
    <col min="7937" max="7969" width="2.625" style="516" customWidth="1"/>
    <col min="7970" max="7970" width="2.25" style="516" customWidth="1"/>
    <col min="7971" max="7973" width="2.625" style="516" customWidth="1"/>
    <col min="7974" max="8192" width="9" style="516"/>
    <col min="8193" max="8225" width="2.625" style="516" customWidth="1"/>
    <col min="8226" max="8226" width="2.25" style="516" customWidth="1"/>
    <col min="8227" max="8229" width="2.625" style="516" customWidth="1"/>
    <col min="8230" max="8448" width="9" style="516"/>
    <col min="8449" max="8481" width="2.625" style="516" customWidth="1"/>
    <col min="8482" max="8482" width="2.25" style="516" customWidth="1"/>
    <col min="8483" max="8485" width="2.625" style="516" customWidth="1"/>
    <col min="8486" max="8704" width="9" style="516"/>
    <col min="8705" max="8737" width="2.625" style="516" customWidth="1"/>
    <col min="8738" max="8738" width="2.25" style="516" customWidth="1"/>
    <col min="8739" max="8741" width="2.625" style="516" customWidth="1"/>
    <col min="8742" max="8960" width="9" style="516"/>
    <col min="8961" max="8993" width="2.625" style="516" customWidth="1"/>
    <col min="8994" max="8994" width="2.25" style="516" customWidth="1"/>
    <col min="8995" max="8997" width="2.625" style="516" customWidth="1"/>
    <col min="8998" max="9216" width="9" style="516"/>
    <col min="9217" max="9249" width="2.625" style="516" customWidth="1"/>
    <col min="9250" max="9250" width="2.25" style="516" customWidth="1"/>
    <col min="9251" max="9253" width="2.625" style="516" customWidth="1"/>
    <col min="9254" max="9472" width="9" style="516"/>
    <col min="9473" max="9505" width="2.625" style="516" customWidth="1"/>
    <col min="9506" max="9506" width="2.25" style="516" customWidth="1"/>
    <col min="9507" max="9509" width="2.625" style="516" customWidth="1"/>
    <col min="9510" max="9728" width="9" style="516"/>
    <col min="9729" max="9761" width="2.625" style="516" customWidth="1"/>
    <col min="9762" max="9762" width="2.25" style="516" customWidth="1"/>
    <col min="9763" max="9765" width="2.625" style="516" customWidth="1"/>
    <col min="9766" max="9984" width="9" style="516"/>
    <col min="9985" max="10017" width="2.625" style="516" customWidth="1"/>
    <col min="10018" max="10018" width="2.25" style="516" customWidth="1"/>
    <col min="10019" max="10021" width="2.625" style="516" customWidth="1"/>
    <col min="10022" max="10240" width="9" style="516"/>
    <col min="10241" max="10273" width="2.625" style="516" customWidth="1"/>
    <col min="10274" max="10274" width="2.25" style="516" customWidth="1"/>
    <col min="10275" max="10277" width="2.625" style="516" customWidth="1"/>
    <col min="10278" max="10496" width="9" style="516"/>
    <col min="10497" max="10529" width="2.625" style="516" customWidth="1"/>
    <col min="10530" max="10530" width="2.25" style="516" customWidth="1"/>
    <col min="10531" max="10533" width="2.625" style="516" customWidth="1"/>
    <col min="10534" max="10752" width="9" style="516"/>
    <col min="10753" max="10785" width="2.625" style="516" customWidth="1"/>
    <col min="10786" max="10786" width="2.25" style="516" customWidth="1"/>
    <col min="10787" max="10789" width="2.625" style="516" customWidth="1"/>
    <col min="10790" max="11008" width="9" style="516"/>
    <col min="11009" max="11041" width="2.625" style="516" customWidth="1"/>
    <col min="11042" max="11042" width="2.25" style="516" customWidth="1"/>
    <col min="11043" max="11045" width="2.625" style="516" customWidth="1"/>
    <col min="11046" max="11264" width="9" style="516"/>
    <col min="11265" max="11297" width="2.625" style="516" customWidth="1"/>
    <col min="11298" max="11298" width="2.25" style="516" customWidth="1"/>
    <col min="11299" max="11301" width="2.625" style="516" customWidth="1"/>
    <col min="11302" max="11520" width="9" style="516"/>
    <col min="11521" max="11553" width="2.625" style="516" customWidth="1"/>
    <col min="11554" max="11554" width="2.25" style="516" customWidth="1"/>
    <col min="11555" max="11557" width="2.625" style="516" customWidth="1"/>
    <col min="11558" max="11776" width="9" style="516"/>
    <col min="11777" max="11809" width="2.625" style="516" customWidth="1"/>
    <col min="11810" max="11810" width="2.25" style="516" customWidth="1"/>
    <col min="11811" max="11813" width="2.625" style="516" customWidth="1"/>
    <col min="11814" max="12032" width="9" style="516"/>
    <col min="12033" max="12065" width="2.625" style="516" customWidth="1"/>
    <col min="12066" max="12066" width="2.25" style="516" customWidth="1"/>
    <col min="12067" max="12069" width="2.625" style="516" customWidth="1"/>
    <col min="12070" max="12288" width="9" style="516"/>
    <col min="12289" max="12321" width="2.625" style="516" customWidth="1"/>
    <col min="12322" max="12322" width="2.25" style="516" customWidth="1"/>
    <col min="12323" max="12325" width="2.625" style="516" customWidth="1"/>
    <col min="12326" max="12544" width="9" style="516"/>
    <col min="12545" max="12577" width="2.625" style="516" customWidth="1"/>
    <col min="12578" max="12578" width="2.25" style="516" customWidth="1"/>
    <col min="12579" max="12581" width="2.625" style="516" customWidth="1"/>
    <col min="12582" max="12800" width="9" style="516"/>
    <col min="12801" max="12833" width="2.625" style="516" customWidth="1"/>
    <col min="12834" max="12834" width="2.25" style="516" customWidth="1"/>
    <col min="12835" max="12837" width="2.625" style="516" customWidth="1"/>
    <col min="12838" max="13056" width="9" style="516"/>
    <col min="13057" max="13089" width="2.625" style="516" customWidth="1"/>
    <col min="13090" max="13090" width="2.25" style="516" customWidth="1"/>
    <col min="13091" max="13093" width="2.625" style="516" customWidth="1"/>
    <col min="13094" max="13312" width="9" style="516"/>
    <col min="13313" max="13345" width="2.625" style="516" customWidth="1"/>
    <col min="13346" max="13346" width="2.25" style="516" customWidth="1"/>
    <col min="13347" max="13349" width="2.625" style="516" customWidth="1"/>
    <col min="13350" max="13568" width="9" style="516"/>
    <col min="13569" max="13601" width="2.625" style="516" customWidth="1"/>
    <col min="13602" max="13602" width="2.25" style="516" customWidth="1"/>
    <col min="13603" max="13605" width="2.625" style="516" customWidth="1"/>
    <col min="13606" max="13824" width="9" style="516"/>
    <col min="13825" max="13857" width="2.625" style="516" customWidth="1"/>
    <col min="13858" max="13858" width="2.25" style="516" customWidth="1"/>
    <col min="13859" max="13861" width="2.625" style="516" customWidth="1"/>
    <col min="13862" max="14080" width="9" style="516"/>
    <col min="14081" max="14113" width="2.625" style="516" customWidth="1"/>
    <col min="14114" max="14114" width="2.25" style="516" customWidth="1"/>
    <col min="14115" max="14117" width="2.625" style="516" customWidth="1"/>
    <col min="14118" max="14336" width="9" style="516"/>
    <col min="14337" max="14369" width="2.625" style="516" customWidth="1"/>
    <col min="14370" max="14370" width="2.25" style="516" customWidth="1"/>
    <col min="14371" max="14373" width="2.625" style="516" customWidth="1"/>
    <col min="14374" max="14592" width="9" style="516"/>
    <col min="14593" max="14625" width="2.625" style="516" customWidth="1"/>
    <col min="14626" max="14626" width="2.25" style="516" customWidth="1"/>
    <col min="14627" max="14629" width="2.625" style="516" customWidth="1"/>
    <col min="14630" max="14848" width="9" style="516"/>
    <col min="14849" max="14881" width="2.625" style="516" customWidth="1"/>
    <col min="14882" max="14882" width="2.25" style="516" customWidth="1"/>
    <col min="14883" max="14885" width="2.625" style="516" customWidth="1"/>
    <col min="14886" max="15104" width="9" style="516"/>
    <col min="15105" max="15137" width="2.625" style="516" customWidth="1"/>
    <col min="15138" max="15138" width="2.25" style="516" customWidth="1"/>
    <col min="15139" max="15141" width="2.625" style="516" customWidth="1"/>
    <col min="15142" max="15360" width="9" style="516"/>
    <col min="15361" max="15393" width="2.625" style="516" customWidth="1"/>
    <col min="15394" max="15394" width="2.25" style="516" customWidth="1"/>
    <col min="15395" max="15397" width="2.625" style="516" customWidth="1"/>
    <col min="15398" max="15616" width="9" style="516"/>
    <col min="15617" max="15649" width="2.625" style="516" customWidth="1"/>
    <col min="15650" max="15650" width="2.25" style="516" customWidth="1"/>
    <col min="15651" max="15653" width="2.625" style="516" customWidth="1"/>
    <col min="15654" max="15872" width="9" style="516"/>
    <col min="15873" max="15905" width="2.625" style="516" customWidth="1"/>
    <col min="15906" max="15906" width="2.25" style="516" customWidth="1"/>
    <col min="15907" max="15909" width="2.625" style="516" customWidth="1"/>
    <col min="15910" max="16128" width="9" style="516"/>
    <col min="16129" max="16161" width="2.625" style="516" customWidth="1"/>
    <col min="16162" max="16162" width="2.25" style="516" customWidth="1"/>
    <col min="16163" max="16165" width="2.625" style="516" customWidth="1"/>
    <col min="16166" max="16384" width="9" style="516"/>
  </cols>
  <sheetData>
    <row r="1" spans="1:42" s="439" customFormat="1" ht="17.25">
      <c r="A1" s="438" t="s">
        <v>338</v>
      </c>
      <c r="AI1" s="446"/>
      <c r="AJ1" s="446"/>
      <c r="AK1" s="446"/>
      <c r="AL1" s="446"/>
      <c r="AM1" s="446"/>
      <c r="AN1" s="446"/>
      <c r="AO1" s="446"/>
      <c r="AP1" s="446"/>
    </row>
    <row r="2" spans="1:42" s="439" customFormat="1">
      <c r="AI2" s="446"/>
      <c r="AJ2" s="446"/>
      <c r="AK2" s="446"/>
      <c r="AL2" s="446"/>
      <c r="AM2" s="446"/>
      <c r="AN2" s="446"/>
      <c r="AO2" s="446"/>
      <c r="AP2" s="446"/>
    </row>
    <row r="3" spans="1:42" s="439" customFormat="1" ht="14.25">
      <c r="A3" s="440" t="s">
        <v>350</v>
      </c>
      <c r="AI3" s="446"/>
      <c r="AJ3" s="446"/>
      <c r="AK3" s="446"/>
      <c r="AL3" s="446"/>
      <c r="AM3" s="446"/>
      <c r="AN3" s="446"/>
      <c r="AO3" s="446"/>
      <c r="AP3" s="446"/>
    </row>
    <row r="4" spans="1:42">
      <c r="A4" s="517" t="s">
        <v>261</v>
      </c>
    </row>
    <row r="5" spans="1:42">
      <c r="A5" s="517"/>
      <c r="C5" s="516" t="s">
        <v>262</v>
      </c>
    </row>
    <row r="6" spans="1:42" ht="13.5" customHeight="1">
      <c r="A6" s="517"/>
      <c r="D6" s="898" t="s">
        <v>263</v>
      </c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37">
        <v>1949583</v>
      </c>
      <c r="P6" s="837"/>
      <c r="Q6" s="837"/>
      <c r="R6" s="837"/>
      <c r="S6" s="837"/>
      <c r="T6" s="837"/>
      <c r="U6" s="911"/>
      <c r="V6" s="542"/>
    </row>
    <row r="7" spans="1:42" ht="13.5" customHeight="1">
      <c r="A7" s="517"/>
      <c r="D7" s="918" t="s">
        <v>264</v>
      </c>
      <c r="E7" s="919"/>
      <c r="F7" s="919"/>
      <c r="G7" s="919"/>
      <c r="H7" s="919"/>
      <c r="I7" s="919"/>
      <c r="J7" s="919"/>
      <c r="K7" s="919"/>
      <c r="L7" s="919"/>
      <c r="M7" s="919"/>
      <c r="N7" s="919"/>
      <c r="O7" s="928">
        <v>2112519</v>
      </c>
      <c r="P7" s="928"/>
      <c r="Q7" s="928"/>
      <c r="R7" s="928"/>
      <c r="S7" s="928"/>
      <c r="T7" s="928"/>
      <c r="U7" s="929"/>
      <c r="V7" s="543"/>
    </row>
    <row r="8" spans="1:42" ht="13.5" customHeight="1">
      <c r="A8" s="517"/>
      <c r="D8" s="930" t="s">
        <v>265</v>
      </c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28">
        <v>-56132</v>
      </c>
      <c r="P8" s="928"/>
      <c r="Q8" s="928"/>
      <c r="R8" s="928"/>
      <c r="S8" s="928"/>
      <c r="T8" s="928"/>
      <c r="U8" s="929"/>
    </row>
    <row r="9" spans="1:42" ht="13.5" customHeight="1">
      <c r="A9" s="517"/>
      <c r="D9" s="902" t="s">
        <v>266</v>
      </c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12">
        <v>-219068</v>
      </c>
      <c r="P9" s="912"/>
      <c r="Q9" s="912"/>
      <c r="R9" s="912"/>
      <c r="S9" s="912"/>
      <c r="T9" s="912"/>
      <c r="U9" s="913"/>
      <c r="V9" s="543"/>
    </row>
    <row r="10" spans="1:42">
      <c r="A10" s="517"/>
    </row>
    <row r="11" spans="1:42" ht="18" customHeight="1">
      <c r="A11" s="517"/>
      <c r="B11" s="516" t="s">
        <v>225</v>
      </c>
      <c r="I11" s="924" t="s">
        <v>351</v>
      </c>
      <c r="J11" s="924"/>
      <c r="K11" s="924"/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4"/>
      <c r="X11" s="924"/>
      <c r="Y11" s="924"/>
      <c r="Z11" s="924"/>
    </row>
    <row r="12" spans="1:42"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AE12" s="522" t="s">
        <v>226</v>
      </c>
    </row>
    <row r="13" spans="1:42"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</row>
    <row r="14" spans="1:42"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</row>
    <row r="15" spans="1:42"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</row>
    <row r="16" spans="1:42"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</row>
    <row r="17" spans="12:23"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</row>
    <row r="18" spans="12:23"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</row>
    <row r="19" spans="12:23"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</row>
    <row r="20" spans="12:23"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</row>
    <row r="21" spans="12:23"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</row>
    <row r="22" spans="12:23"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</row>
    <row r="23" spans="12:23"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</row>
    <row r="24" spans="12:23"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</row>
    <row r="25" spans="12:23"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</row>
    <row r="26" spans="12:23"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</row>
    <row r="27" spans="12:23"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</row>
    <row r="28" spans="12:23"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</row>
    <row r="29" spans="12:23"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</row>
    <row r="30" spans="12:23"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</row>
    <row r="31" spans="12:23"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</row>
    <row r="32" spans="12:23" ht="9.75" customHeight="1"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</row>
    <row r="33" spans="1:31" ht="9.75" customHeight="1"/>
    <row r="34" spans="1:31" ht="18" customHeight="1">
      <c r="A34" s="517"/>
      <c r="B34" s="516" t="s">
        <v>234</v>
      </c>
      <c r="I34" s="924" t="s">
        <v>352</v>
      </c>
      <c r="J34" s="924"/>
      <c r="K34" s="924"/>
      <c r="L34" s="924"/>
      <c r="M34" s="924"/>
      <c r="N34" s="924"/>
      <c r="O34" s="924"/>
      <c r="P34" s="924"/>
      <c r="Q34" s="924"/>
      <c r="R34" s="924"/>
      <c r="S34" s="924"/>
      <c r="T34" s="924"/>
      <c r="U34" s="925"/>
      <c r="V34" s="925"/>
      <c r="W34" s="925"/>
      <c r="X34" s="924"/>
      <c r="Y34" s="924"/>
      <c r="Z34" s="924"/>
    </row>
    <row r="35" spans="1:31" ht="62.25" customHeight="1"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5"/>
      <c r="X35" s="544"/>
      <c r="AE35" s="546" t="s">
        <v>226</v>
      </c>
    </row>
    <row r="36" spans="1:31"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</row>
    <row r="37" spans="1:31"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</row>
    <row r="38" spans="1:31"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</row>
    <row r="39" spans="1:31"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</row>
    <row r="40" spans="1:31"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</row>
    <row r="56" spans="1:42" s="439" customFormat="1" ht="17.25">
      <c r="A56" s="438" t="s">
        <v>338</v>
      </c>
      <c r="AI56" s="446"/>
      <c r="AJ56" s="446"/>
      <c r="AK56" s="446"/>
      <c r="AL56" s="446"/>
      <c r="AM56" s="446"/>
      <c r="AN56" s="446"/>
      <c r="AO56" s="446"/>
      <c r="AP56" s="446"/>
    </row>
    <row r="57" spans="1:42" s="439" customFormat="1">
      <c r="AI57" s="446"/>
      <c r="AJ57" s="446"/>
      <c r="AK57" s="446"/>
      <c r="AL57" s="446"/>
      <c r="AM57" s="446"/>
      <c r="AN57" s="446"/>
      <c r="AO57" s="446"/>
      <c r="AP57" s="446"/>
    </row>
    <row r="58" spans="1:42" s="439" customFormat="1" ht="14.25">
      <c r="A58" s="440" t="s">
        <v>350</v>
      </c>
      <c r="AI58" s="446"/>
      <c r="AJ58" s="446"/>
      <c r="AK58" s="446"/>
      <c r="AL58" s="446"/>
      <c r="AM58" s="446"/>
      <c r="AN58" s="446"/>
      <c r="AO58" s="446"/>
      <c r="AP58" s="446"/>
    </row>
    <row r="60" spans="1:42">
      <c r="A60" s="517"/>
      <c r="C60" s="547" t="s">
        <v>269</v>
      </c>
    </row>
    <row r="61" spans="1:42" ht="13.5" customHeight="1">
      <c r="A61" s="517"/>
      <c r="D61" s="898" t="s">
        <v>270</v>
      </c>
      <c r="E61" s="899"/>
      <c r="F61" s="899"/>
      <c r="G61" s="899"/>
      <c r="H61" s="899"/>
      <c r="I61" s="899"/>
      <c r="J61" s="899"/>
      <c r="K61" s="899"/>
      <c r="L61" s="899"/>
      <c r="M61" s="899"/>
      <c r="N61" s="899"/>
      <c r="O61" s="926">
        <v>1650822</v>
      </c>
      <c r="P61" s="926"/>
      <c r="Q61" s="926"/>
      <c r="R61" s="926"/>
      <c r="S61" s="926"/>
      <c r="T61" s="926"/>
      <c r="U61" s="927"/>
      <c r="V61" s="542"/>
    </row>
    <row r="62" spans="1:42" ht="13.5" customHeight="1">
      <c r="A62" s="517"/>
      <c r="D62" s="918" t="s">
        <v>271</v>
      </c>
      <c r="E62" s="919"/>
      <c r="F62" s="919"/>
      <c r="G62" s="919"/>
      <c r="H62" s="919"/>
      <c r="I62" s="919"/>
      <c r="J62" s="919"/>
      <c r="K62" s="919"/>
      <c r="L62" s="919"/>
      <c r="M62" s="919"/>
      <c r="N62" s="919"/>
      <c r="O62" s="920">
        <v>2204827</v>
      </c>
      <c r="P62" s="920"/>
      <c r="Q62" s="920"/>
      <c r="R62" s="920"/>
      <c r="S62" s="920"/>
      <c r="T62" s="920"/>
      <c r="U62" s="921"/>
      <c r="V62" s="543"/>
    </row>
    <row r="63" spans="1:42" ht="13.5" customHeight="1">
      <c r="A63" s="517"/>
      <c r="D63" s="902" t="s">
        <v>272</v>
      </c>
      <c r="E63" s="903"/>
      <c r="F63" s="903"/>
      <c r="G63" s="903"/>
      <c r="H63" s="903"/>
      <c r="I63" s="903"/>
      <c r="J63" s="903"/>
      <c r="K63" s="903"/>
      <c r="L63" s="903"/>
      <c r="M63" s="903"/>
      <c r="N63" s="903"/>
      <c r="O63" s="922">
        <v>-554005</v>
      </c>
      <c r="P63" s="922"/>
      <c r="Q63" s="922"/>
      <c r="R63" s="922"/>
      <c r="S63" s="922"/>
      <c r="T63" s="922"/>
      <c r="U63" s="923"/>
      <c r="V63" s="543"/>
    </row>
    <row r="64" spans="1:42" ht="9.75" customHeight="1">
      <c r="A64" s="517"/>
    </row>
    <row r="65" spans="1:31" ht="15.75" customHeight="1">
      <c r="A65" s="517"/>
      <c r="B65" s="516" t="s">
        <v>225</v>
      </c>
      <c r="I65" s="924"/>
      <c r="J65" s="924"/>
      <c r="K65" s="924"/>
      <c r="L65" s="924"/>
      <c r="M65" s="924"/>
      <c r="N65" s="924"/>
      <c r="O65" s="924"/>
      <c r="P65" s="924"/>
      <c r="Q65" s="924"/>
      <c r="R65" s="924"/>
      <c r="S65" s="924"/>
      <c r="T65" s="924"/>
      <c r="U65" s="924"/>
      <c r="V65" s="924"/>
      <c r="W65" s="924"/>
      <c r="X65" s="924"/>
      <c r="Y65" s="924"/>
      <c r="Z65" s="924"/>
    </row>
    <row r="66" spans="1:31" ht="22.5" customHeight="1">
      <c r="AE66" s="546" t="s">
        <v>226</v>
      </c>
    </row>
    <row r="68" spans="1:31"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</row>
    <row r="69" spans="1:31">
      <c r="K69" s="544"/>
      <c r="L69" s="544"/>
      <c r="M69" s="544"/>
      <c r="N69" s="544"/>
      <c r="O69" s="544"/>
      <c r="P69" s="544"/>
      <c r="Q69" s="544"/>
      <c r="R69" s="544"/>
      <c r="S69" s="544"/>
      <c r="T69" s="544"/>
      <c r="U69" s="544"/>
      <c r="V69" s="544"/>
      <c r="W69" s="544"/>
      <c r="X69" s="544"/>
      <c r="Y69" s="544"/>
    </row>
    <row r="70" spans="1:31"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  <c r="W70" s="544"/>
      <c r="X70" s="544"/>
      <c r="Y70" s="544"/>
    </row>
    <row r="71" spans="1:31"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</row>
    <row r="72" spans="1:31"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</row>
    <row r="73" spans="1:31">
      <c r="K73" s="544"/>
      <c r="L73" s="544"/>
      <c r="M73" s="544"/>
      <c r="N73" s="544"/>
      <c r="O73" s="544"/>
      <c r="P73" s="544"/>
      <c r="Q73" s="544"/>
      <c r="R73" s="544"/>
      <c r="S73" s="544"/>
      <c r="T73" s="544"/>
      <c r="U73" s="544"/>
      <c r="V73" s="544"/>
      <c r="W73" s="544"/>
      <c r="X73" s="544"/>
      <c r="Y73" s="544"/>
    </row>
    <row r="74" spans="1:31">
      <c r="K74" s="544"/>
      <c r="L74" s="544"/>
      <c r="M74" s="544"/>
      <c r="N74" s="544"/>
      <c r="O74" s="544"/>
      <c r="P74" s="544"/>
      <c r="Q74" s="544"/>
      <c r="R74" s="544"/>
      <c r="S74" s="544"/>
      <c r="T74" s="544"/>
      <c r="U74" s="544"/>
      <c r="V74" s="544"/>
      <c r="W74" s="544"/>
      <c r="X74" s="544"/>
      <c r="Y74" s="544"/>
    </row>
    <row r="75" spans="1:31">
      <c r="K75" s="544"/>
      <c r="L75" s="544"/>
      <c r="M75" s="544"/>
      <c r="N75" s="544"/>
      <c r="O75" s="544"/>
      <c r="P75" s="544"/>
      <c r="Q75" s="544"/>
      <c r="R75" s="544"/>
      <c r="S75" s="544"/>
      <c r="T75" s="544"/>
      <c r="U75" s="544"/>
      <c r="V75" s="544"/>
      <c r="W75" s="544"/>
      <c r="X75" s="544"/>
      <c r="Y75" s="544"/>
    </row>
    <row r="76" spans="1:31">
      <c r="K76" s="544"/>
      <c r="L76" s="544"/>
      <c r="M76" s="544"/>
      <c r="N76" s="544"/>
      <c r="O76" s="544"/>
      <c r="P76" s="544"/>
      <c r="Q76" s="544"/>
      <c r="R76" s="544"/>
      <c r="S76" s="544"/>
      <c r="T76" s="544"/>
      <c r="U76" s="544"/>
      <c r="V76" s="544"/>
      <c r="W76" s="544"/>
      <c r="X76" s="544"/>
      <c r="Y76" s="544"/>
    </row>
    <row r="77" spans="1:31"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</row>
    <row r="78" spans="1:31"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</row>
    <row r="79" spans="1:31"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</row>
    <row r="85" spans="1:31" ht="9.75" customHeight="1"/>
    <row r="86" spans="1:31" ht="23.25" customHeight="1">
      <c r="A86" s="517"/>
      <c r="B86" s="516" t="s">
        <v>234</v>
      </c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E86" s="522" t="s">
        <v>226</v>
      </c>
    </row>
    <row r="87" spans="1:31" ht="27.75" customHeight="1">
      <c r="A87" s="517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  <c r="AE87" s="522"/>
    </row>
    <row r="88" spans="1:31">
      <c r="AE88" s="522"/>
    </row>
    <row r="94" spans="1:31" ht="24" customHeight="1"/>
    <row r="104" spans="1:42">
      <c r="B104" s="516" t="s">
        <v>353</v>
      </c>
    </row>
    <row r="105" spans="1:42">
      <c r="C105" s="549" t="s">
        <v>251</v>
      </c>
      <c r="U105" s="815">
        <v>71278</v>
      </c>
      <c r="V105" s="815"/>
      <c r="W105" s="815"/>
      <c r="X105" s="815"/>
      <c r="Y105" s="815"/>
      <c r="Z105" s="815"/>
    </row>
    <row r="106" spans="1:42">
      <c r="C106" s="549" t="s">
        <v>252</v>
      </c>
      <c r="U106" s="815">
        <v>426595</v>
      </c>
      <c r="V106" s="815"/>
      <c r="W106" s="815"/>
      <c r="X106" s="815"/>
      <c r="Y106" s="815"/>
      <c r="Z106" s="815"/>
    </row>
    <row r="107" spans="1:42">
      <c r="C107" s="549" t="s">
        <v>354</v>
      </c>
      <c r="U107" s="815" t="s">
        <v>254</v>
      </c>
      <c r="V107" s="815"/>
      <c r="W107" s="815"/>
      <c r="X107" s="815"/>
      <c r="Y107" s="815"/>
      <c r="Z107" s="815"/>
    </row>
    <row r="108" spans="1:42">
      <c r="C108" s="549" t="s">
        <v>355</v>
      </c>
      <c r="U108" s="815" t="s">
        <v>254</v>
      </c>
      <c r="V108" s="815"/>
      <c r="W108" s="815"/>
      <c r="X108" s="815"/>
      <c r="Y108" s="815"/>
      <c r="Z108" s="815"/>
    </row>
    <row r="109" spans="1:42">
      <c r="C109" s="549" t="s">
        <v>257</v>
      </c>
      <c r="U109" s="815">
        <v>56132</v>
      </c>
      <c r="V109" s="815"/>
      <c r="W109" s="815"/>
      <c r="X109" s="815"/>
      <c r="Y109" s="815"/>
      <c r="Z109" s="815"/>
    </row>
    <row r="110" spans="1:42">
      <c r="B110" s="550"/>
      <c r="C110" s="917" t="s">
        <v>258</v>
      </c>
      <c r="D110" s="917"/>
      <c r="E110" s="917"/>
      <c r="F110" s="917"/>
      <c r="G110" s="917"/>
      <c r="H110" s="917"/>
      <c r="I110" s="917"/>
      <c r="J110" s="917"/>
      <c r="K110" s="917"/>
      <c r="L110" s="917"/>
      <c r="M110" s="917"/>
      <c r="N110" s="917"/>
      <c r="O110" s="917"/>
      <c r="P110" s="917"/>
      <c r="Q110" s="917"/>
      <c r="R110" s="917"/>
      <c r="S110" s="917"/>
      <c r="T110" s="817">
        <v>554005</v>
      </c>
      <c r="U110" s="817"/>
      <c r="V110" s="817"/>
      <c r="W110" s="817"/>
      <c r="X110" s="817"/>
      <c r="Y110" s="817"/>
      <c r="Z110" s="817"/>
      <c r="AA110" s="550"/>
    </row>
    <row r="111" spans="1:42">
      <c r="B111" s="516" t="s">
        <v>277</v>
      </c>
      <c r="C111" s="544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1"/>
      <c r="V111" s="541"/>
      <c r="W111" s="541"/>
      <c r="X111" s="541"/>
      <c r="Y111" s="541"/>
      <c r="Z111" s="541"/>
      <c r="AA111" s="544"/>
    </row>
    <row r="112" spans="1:42" s="439" customFormat="1" ht="17.25">
      <c r="A112" s="438" t="s">
        <v>338</v>
      </c>
      <c r="AI112" s="446"/>
      <c r="AJ112" s="446"/>
      <c r="AK112" s="446"/>
      <c r="AL112" s="446"/>
      <c r="AM112" s="446"/>
      <c r="AN112" s="446"/>
      <c r="AO112" s="446"/>
      <c r="AP112" s="446"/>
    </row>
    <row r="113" spans="1:42" s="439" customFormat="1">
      <c r="AI113" s="446"/>
      <c r="AJ113" s="446"/>
      <c r="AK113" s="446"/>
      <c r="AL113" s="446"/>
      <c r="AM113" s="446"/>
      <c r="AN113" s="446"/>
      <c r="AO113" s="446"/>
      <c r="AP113" s="446"/>
    </row>
    <row r="114" spans="1:42" s="439" customFormat="1" ht="14.25">
      <c r="A114" s="440" t="s">
        <v>350</v>
      </c>
      <c r="AI114" s="446"/>
      <c r="AJ114" s="446"/>
      <c r="AK114" s="446"/>
      <c r="AL114" s="446"/>
      <c r="AM114" s="446"/>
      <c r="AN114" s="446"/>
      <c r="AO114" s="446"/>
      <c r="AP114" s="446"/>
    </row>
    <row r="115" spans="1:42">
      <c r="C115" s="544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1"/>
      <c r="V115" s="541"/>
      <c r="W115" s="541"/>
      <c r="X115" s="541"/>
      <c r="Y115" s="541"/>
      <c r="Z115" s="541"/>
      <c r="AA115" s="544"/>
    </row>
    <row r="116" spans="1:42">
      <c r="A116" s="517" t="s">
        <v>278</v>
      </c>
    </row>
    <row r="117" spans="1:42">
      <c r="A117" s="517"/>
    </row>
    <row r="118" spans="1:42">
      <c r="A118" s="517"/>
      <c r="D118" s="898" t="s">
        <v>279</v>
      </c>
      <c r="E118" s="899"/>
      <c r="F118" s="899"/>
      <c r="G118" s="899"/>
      <c r="H118" s="899"/>
      <c r="I118" s="899"/>
      <c r="J118" s="899"/>
      <c r="K118" s="899"/>
      <c r="L118" s="899"/>
      <c r="M118" s="899"/>
      <c r="N118" s="899"/>
      <c r="O118" s="837">
        <v>24716310</v>
      </c>
      <c r="P118" s="837"/>
      <c r="Q118" s="837"/>
      <c r="R118" s="837"/>
      <c r="S118" s="837"/>
      <c r="T118" s="837"/>
      <c r="U118" s="911"/>
    </row>
    <row r="119" spans="1:42">
      <c r="A119" s="517"/>
      <c r="D119" s="902" t="s">
        <v>280</v>
      </c>
      <c r="E119" s="903"/>
      <c r="F119" s="903"/>
      <c r="G119" s="903"/>
      <c r="H119" s="903"/>
      <c r="I119" s="903"/>
      <c r="J119" s="903"/>
      <c r="K119" s="903"/>
      <c r="L119" s="903"/>
      <c r="M119" s="903"/>
      <c r="N119" s="903"/>
      <c r="O119" s="912">
        <v>9236170</v>
      </c>
      <c r="P119" s="912"/>
      <c r="Q119" s="912"/>
      <c r="R119" s="912"/>
      <c r="S119" s="912"/>
      <c r="T119" s="912"/>
      <c r="U119" s="913"/>
    </row>
    <row r="120" spans="1:42">
      <c r="A120" s="517"/>
    </row>
    <row r="121" spans="1:42">
      <c r="A121" s="517" t="s">
        <v>356</v>
      </c>
    </row>
    <row r="123" spans="1:42" ht="18" customHeight="1">
      <c r="A123" s="517"/>
      <c r="I123" s="914" t="s">
        <v>357</v>
      </c>
      <c r="J123" s="914"/>
      <c r="K123" s="914"/>
      <c r="L123" s="914"/>
      <c r="M123" s="914"/>
      <c r="N123" s="914"/>
      <c r="O123" s="914"/>
      <c r="P123" s="914"/>
      <c r="Q123" s="914"/>
      <c r="R123" s="914"/>
      <c r="S123" s="914"/>
      <c r="T123" s="914"/>
      <c r="U123" s="914"/>
      <c r="V123" s="914"/>
      <c r="W123" s="914"/>
      <c r="X123" s="914"/>
      <c r="Y123" s="914"/>
      <c r="Z123" s="914"/>
    </row>
    <row r="124" spans="1:42">
      <c r="X124" s="551"/>
      <c r="AE124" s="522"/>
    </row>
    <row r="125" spans="1:42">
      <c r="K125" s="551"/>
      <c r="R125" s="522"/>
      <c r="X125" s="551"/>
    </row>
    <row r="126" spans="1:42">
      <c r="K126" s="551"/>
      <c r="X126" s="551"/>
      <c r="Y126" s="551"/>
    </row>
    <row r="127" spans="1:42">
      <c r="K127" s="551"/>
      <c r="L127" s="551"/>
      <c r="X127" s="551"/>
    </row>
    <row r="128" spans="1:42">
      <c r="K128" s="551"/>
      <c r="Y128" s="551"/>
    </row>
    <row r="129" spans="1:34">
      <c r="Y129" s="551"/>
    </row>
    <row r="130" spans="1:34">
      <c r="Y130" s="915" t="s">
        <v>283</v>
      </c>
      <c r="Z130" s="916"/>
      <c r="AA130" s="916"/>
      <c r="AB130" s="916"/>
      <c r="AC130" s="916"/>
      <c r="AD130" s="916"/>
      <c r="AE130" s="916"/>
      <c r="AF130" s="916"/>
      <c r="AG130" s="916"/>
    </row>
    <row r="131" spans="1:34">
      <c r="Y131" s="896" t="s">
        <v>358</v>
      </c>
      <c r="Z131" s="897"/>
      <c r="AA131" s="897"/>
      <c r="AB131" s="897"/>
      <c r="AC131" s="897"/>
      <c r="AD131" s="897"/>
      <c r="AE131" s="897"/>
      <c r="AF131" s="897"/>
      <c r="AG131" s="897"/>
      <c r="AH131" s="515"/>
    </row>
    <row r="132" spans="1:34">
      <c r="Y132" s="897"/>
      <c r="Z132" s="897"/>
      <c r="AA132" s="897"/>
      <c r="AB132" s="897"/>
      <c r="AC132" s="897"/>
      <c r="AD132" s="897"/>
      <c r="AE132" s="897"/>
      <c r="AF132" s="897"/>
      <c r="AG132" s="897"/>
      <c r="AH132" s="515"/>
    </row>
    <row r="133" spans="1:34">
      <c r="Y133" s="897"/>
      <c r="Z133" s="897"/>
      <c r="AA133" s="897"/>
      <c r="AB133" s="897"/>
      <c r="AC133" s="897"/>
      <c r="AD133" s="897"/>
      <c r="AE133" s="897"/>
      <c r="AF133" s="897"/>
      <c r="AG133" s="897"/>
      <c r="AH133" s="515"/>
    </row>
    <row r="142" spans="1:34" s="547" customFormat="1">
      <c r="A142" s="552" t="s">
        <v>359</v>
      </c>
    </row>
    <row r="144" spans="1:34">
      <c r="D144" s="898" t="s">
        <v>360</v>
      </c>
      <c r="E144" s="899"/>
      <c r="F144" s="899"/>
      <c r="G144" s="899"/>
      <c r="H144" s="899"/>
      <c r="I144" s="899"/>
      <c r="J144" s="899"/>
      <c r="K144" s="899"/>
      <c r="L144" s="899"/>
      <c r="M144" s="899"/>
      <c r="N144" s="899"/>
      <c r="O144" s="900">
        <v>120.41</v>
      </c>
      <c r="P144" s="900"/>
      <c r="Q144" s="900"/>
      <c r="R144" s="900"/>
      <c r="S144" s="900"/>
      <c r="T144" s="900"/>
      <c r="U144" s="901"/>
    </row>
    <row r="145" spans="1:34">
      <c r="D145" s="902" t="s">
        <v>361</v>
      </c>
      <c r="E145" s="903"/>
      <c r="F145" s="903"/>
      <c r="G145" s="903"/>
      <c r="H145" s="903"/>
      <c r="I145" s="903"/>
      <c r="J145" s="903"/>
      <c r="K145" s="903"/>
      <c r="L145" s="903"/>
      <c r="M145" s="903"/>
      <c r="N145" s="903"/>
      <c r="O145" s="904">
        <v>101.38</v>
      </c>
      <c r="P145" s="904"/>
      <c r="Q145" s="904"/>
      <c r="R145" s="904"/>
      <c r="S145" s="904"/>
      <c r="T145" s="904"/>
      <c r="U145" s="905"/>
    </row>
    <row r="147" spans="1:34" ht="14.25">
      <c r="A147" s="517" t="s">
        <v>362</v>
      </c>
      <c r="B147" s="553"/>
      <c r="C147" s="553"/>
      <c r="D147" s="553"/>
      <c r="E147" s="553"/>
      <c r="F147" s="553"/>
      <c r="G147" s="553"/>
      <c r="H147" s="553"/>
      <c r="I147" s="553"/>
      <c r="J147" s="553"/>
      <c r="K147" s="553"/>
      <c r="L147" s="553"/>
      <c r="M147" s="553"/>
      <c r="N147" s="553"/>
      <c r="O147" s="553"/>
      <c r="P147" s="553"/>
      <c r="Q147" s="553"/>
      <c r="R147" s="553"/>
      <c r="S147" s="553"/>
      <c r="T147" s="553"/>
      <c r="U147" s="553"/>
      <c r="V147" s="553"/>
      <c r="W147" s="553"/>
      <c r="X147" s="553"/>
      <c r="Y147" s="553"/>
      <c r="Z147" s="553"/>
      <c r="AA147" s="553"/>
      <c r="AB147" s="553"/>
      <c r="AC147" s="553"/>
    </row>
    <row r="148" spans="1:34" ht="14.25">
      <c r="B148" s="553"/>
      <c r="C148" s="554"/>
      <c r="D148" s="554"/>
      <c r="E148" s="554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F148" s="555"/>
      <c r="AG148" s="556" t="s">
        <v>293</v>
      </c>
      <c r="AH148" s="555"/>
    </row>
    <row r="149" spans="1:34" s="557" customFormat="1" ht="12" customHeight="1">
      <c r="B149" s="558" t="s">
        <v>294</v>
      </c>
      <c r="C149" s="559"/>
      <c r="D149" s="559"/>
      <c r="E149" s="559"/>
      <c r="F149" s="559"/>
      <c r="G149" s="559"/>
      <c r="H149" s="559"/>
      <c r="I149" s="559"/>
      <c r="J149" s="559"/>
      <c r="K149" s="559"/>
      <c r="L149" s="906">
        <v>24191570</v>
      </c>
      <c r="M149" s="906"/>
      <c r="N149" s="906"/>
      <c r="O149" s="906"/>
      <c r="P149" s="906"/>
      <c r="Q149" s="907"/>
      <c r="R149" s="560" t="s">
        <v>295</v>
      </c>
      <c r="S149" s="561"/>
      <c r="T149" s="561"/>
      <c r="U149" s="561"/>
      <c r="V149" s="561"/>
      <c r="W149" s="561"/>
      <c r="X149" s="561"/>
      <c r="Y149" s="561"/>
      <c r="Z149" s="561"/>
      <c r="AA149" s="561"/>
      <c r="AB149" s="908">
        <v>8528890</v>
      </c>
      <c r="AC149" s="909"/>
      <c r="AD149" s="909"/>
      <c r="AE149" s="909"/>
      <c r="AF149" s="909"/>
      <c r="AG149" s="910"/>
    </row>
    <row r="150" spans="1:34" s="557" customFormat="1" ht="12" customHeight="1">
      <c r="B150" s="562" t="s">
        <v>296</v>
      </c>
      <c r="C150" s="563"/>
      <c r="D150" s="563"/>
      <c r="E150" s="563"/>
      <c r="F150" s="563"/>
      <c r="G150" s="563"/>
      <c r="H150" s="563"/>
      <c r="I150" s="563"/>
      <c r="J150" s="563"/>
      <c r="K150" s="563"/>
      <c r="L150" s="874">
        <v>24059236</v>
      </c>
      <c r="M150" s="874"/>
      <c r="N150" s="874"/>
      <c r="O150" s="874"/>
      <c r="P150" s="874"/>
      <c r="Q150" s="877"/>
      <c r="R150" s="564"/>
      <c r="S150" s="565" t="s">
        <v>244</v>
      </c>
      <c r="T150" s="565"/>
      <c r="U150" s="565"/>
      <c r="V150" s="565"/>
      <c r="W150" s="565"/>
      <c r="X150" s="565"/>
      <c r="Y150" s="565"/>
      <c r="Z150" s="565"/>
      <c r="AA150" s="565"/>
      <c r="AB150" s="893">
        <v>8478890</v>
      </c>
      <c r="AC150" s="894"/>
      <c r="AD150" s="894"/>
      <c r="AE150" s="894"/>
      <c r="AF150" s="894"/>
      <c r="AG150" s="895"/>
    </row>
    <row r="151" spans="1:34" s="557" customFormat="1" ht="12" customHeight="1">
      <c r="B151" s="564"/>
      <c r="C151" s="565"/>
      <c r="D151" s="563" t="s">
        <v>297</v>
      </c>
      <c r="E151" s="563"/>
      <c r="F151" s="563"/>
      <c r="G151" s="563"/>
      <c r="H151" s="563"/>
      <c r="I151" s="563"/>
      <c r="J151" s="563"/>
      <c r="K151" s="563"/>
      <c r="L151" s="874">
        <v>2403268</v>
      </c>
      <c r="M151" s="874"/>
      <c r="N151" s="874"/>
      <c r="O151" s="874"/>
      <c r="P151" s="874"/>
      <c r="Q151" s="877"/>
      <c r="R151" s="564"/>
      <c r="S151" s="565" t="s">
        <v>298</v>
      </c>
      <c r="T151" s="565"/>
      <c r="U151" s="565"/>
      <c r="V151" s="565"/>
      <c r="W151" s="565"/>
      <c r="X151" s="565"/>
      <c r="Y151" s="565"/>
      <c r="Z151" s="565"/>
      <c r="AA151" s="565"/>
      <c r="AB151" s="893">
        <v>50000</v>
      </c>
      <c r="AC151" s="894"/>
      <c r="AD151" s="894"/>
      <c r="AE151" s="894"/>
      <c r="AF151" s="894"/>
      <c r="AG151" s="895"/>
    </row>
    <row r="152" spans="1:34" s="557" customFormat="1" ht="12" customHeight="1">
      <c r="B152" s="564"/>
      <c r="C152" s="565"/>
      <c r="D152" s="563" t="s">
        <v>299</v>
      </c>
      <c r="E152" s="563"/>
      <c r="F152" s="563"/>
      <c r="G152" s="563"/>
      <c r="H152" s="563"/>
      <c r="I152" s="563"/>
      <c r="J152" s="563"/>
      <c r="K152" s="563"/>
      <c r="L152" s="874">
        <v>905643</v>
      </c>
      <c r="M152" s="874"/>
      <c r="N152" s="874"/>
      <c r="O152" s="874"/>
      <c r="P152" s="874"/>
      <c r="Q152" s="877"/>
      <c r="R152" s="564" t="s">
        <v>300</v>
      </c>
      <c r="S152" s="565"/>
      <c r="T152" s="565"/>
      <c r="U152" s="565"/>
      <c r="V152" s="565"/>
      <c r="W152" s="565"/>
      <c r="X152" s="565"/>
      <c r="Y152" s="565"/>
      <c r="Z152" s="565"/>
      <c r="AA152" s="565"/>
      <c r="AB152" s="893">
        <v>1243065</v>
      </c>
      <c r="AC152" s="894"/>
      <c r="AD152" s="894"/>
      <c r="AE152" s="894"/>
      <c r="AF152" s="894"/>
      <c r="AG152" s="895"/>
    </row>
    <row r="153" spans="1:34" s="557" customFormat="1" ht="12" customHeight="1">
      <c r="B153" s="564"/>
      <c r="C153" s="565"/>
      <c r="D153" s="563" t="s">
        <v>301</v>
      </c>
      <c r="E153" s="563"/>
      <c r="F153" s="563"/>
      <c r="G153" s="563"/>
      <c r="H153" s="563"/>
      <c r="I153" s="563"/>
      <c r="J153" s="563"/>
      <c r="K153" s="563"/>
      <c r="L153" s="874">
        <v>16838357</v>
      </c>
      <c r="M153" s="874"/>
      <c r="N153" s="874"/>
      <c r="O153" s="874"/>
      <c r="P153" s="874"/>
      <c r="Q153" s="877"/>
      <c r="R153" s="564"/>
      <c r="S153" s="565" t="s">
        <v>363</v>
      </c>
      <c r="T153" s="565"/>
      <c r="U153" s="565"/>
      <c r="V153" s="565"/>
      <c r="W153" s="565"/>
      <c r="X153" s="565"/>
      <c r="Y153" s="565"/>
      <c r="Z153" s="565"/>
      <c r="AA153" s="565"/>
      <c r="AB153" s="893">
        <v>117140</v>
      </c>
      <c r="AC153" s="894"/>
      <c r="AD153" s="894"/>
      <c r="AE153" s="894"/>
      <c r="AF153" s="894"/>
      <c r="AG153" s="895"/>
    </row>
    <row r="154" spans="1:34" s="557" customFormat="1" ht="12" customHeight="1">
      <c r="B154" s="564"/>
      <c r="C154" s="565"/>
      <c r="D154" s="563" t="s">
        <v>302</v>
      </c>
      <c r="E154" s="563"/>
      <c r="F154" s="563"/>
      <c r="G154" s="563"/>
      <c r="H154" s="563"/>
      <c r="I154" s="563"/>
      <c r="J154" s="563"/>
      <c r="K154" s="563"/>
      <c r="L154" s="874">
        <v>3038585</v>
      </c>
      <c r="M154" s="874"/>
      <c r="N154" s="874"/>
      <c r="O154" s="874"/>
      <c r="P154" s="874"/>
      <c r="Q154" s="877"/>
      <c r="R154" s="564"/>
      <c r="S154" s="565" t="s">
        <v>244</v>
      </c>
      <c r="T154" s="565"/>
      <c r="U154" s="565"/>
      <c r="V154" s="565"/>
      <c r="W154" s="565"/>
      <c r="X154" s="565"/>
      <c r="Y154" s="565"/>
      <c r="Z154" s="565"/>
      <c r="AA154" s="565"/>
      <c r="AB154" s="893">
        <v>640140</v>
      </c>
      <c r="AC154" s="894"/>
      <c r="AD154" s="894"/>
      <c r="AE154" s="894"/>
      <c r="AF154" s="894"/>
      <c r="AG154" s="895"/>
    </row>
    <row r="155" spans="1:34" s="557" customFormat="1" ht="12" customHeight="1">
      <c r="B155" s="564"/>
      <c r="C155" s="565"/>
      <c r="D155" s="563" t="s">
        <v>304</v>
      </c>
      <c r="E155" s="563"/>
      <c r="F155" s="563"/>
      <c r="G155" s="563"/>
      <c r="H155" s="563"/>
      <c r="I155" s="563"/>
      <c r="J155" s="563"/>
      <c r="K155" s="563"/>
      <c r="L155" s="874">
        <v>1033</v>
      </c>
      <c r="M155" s="874"/>
      <c r="N155" s="874"/>
      <c r="O155" s="874"/>
      <c r="P155" s="874"/>
      <c r="Q155" s="877"/>
      <c r="R155" s="564"/>
      <c r="S155" s="565" t="s">
        <v>346</v>
      </c>
      <c r="T155" s="565"/>
      <c r="U155" s="565"/>
      <c r="V155" s="565"/>
      <c r="W155" s="565"/>
      <c r="X155" s="565"/>
      <c r="Y155" s="565"/>
      <c r="Z155" s="565"/>
      <c r="AA155" s="565"/>
      <c r="AB155" s="893">
        <v>300000</v>
      </c>
      <c r="AC155" s="894"/>
      <c r="AD155" s="894"/>
      <c r="AE155" s="894"/>
      <c r="AF155" s="894"/>
      <c r="AG155" s="895"/>
    </row>
    <row r="156" spans="1:34" s="557" customFormat="1" ht="12" customHeight="1">
      <c r="B156" s="564"/>
      <c r="C156" s="565"/>
      <c r="D156" s="563" t="s">
        <v>305</v>
      </c>
      <c r="E156" s="563"/>
      <c r="F156" s="563"/>
      <c r="G156" s="563"/>
      <c r="H156" s="563"/>
      <c r="I156" s="563"/>
      <c r="J156" s="563"/>
      <c r="K156" s="563"/>
      <c r="L156" s="874">
        <v>1595</v>
      </c>
      <c r="M156" s="874"/>
      <c r="N156" s="874"/>
      <c r="O156" s="874"/>
      <c r="P156" s="874"/>
      <c r="Q156" s="877"/>
      <c r="R156" s="564"/>
      <c r="S156" s="565" t="s">
        <v>303</v>
      </c>
      <c r="T156" s="565"/>
      <c r="U156" s="565"/>
      <c r="V156" s="565"/>
      <c r="W156" s="565"/>
      <c r="X156" s="565"/>
      <c r="Y156" s="565"/>
      <c r="Z156" s="565"/>
      <c r="AA156" s="565"/>
      <c r="AB156" s="893">
        <v>174626</v>
      </c>
      <c r="AC156" s="894"/>
      <c r="AD156" s="894"/>
      <c r="AE156" s="894"/>
      <c r="AF156" s="894"/>
      <c r="AG156" s="895"/>
    </row>
    <row r="157" spans="1:34" s="557" customFormat="1" ht="12" customHeight="1">
      <c r="B157" s="564"/>
      <c r="C157" s="565"/>
      <c r="D157" s="566" t="s">
        <v>307</v>
      </c>
      <c r="E157" s="566"/>
      <c r="F157" s="566"/>
      <c r="G157" s="566"/>
      <c r="H157" s="566"/>
      <c r="I157" s="566"/>
      <c r="J157" s="566"/>
      <c r="K157" s="566"/>
      <c r="L157" s="874">
        <v>870755</v>
      </c>
      <c r="M157" s="874"/>
      <c r="N157" s="874"/>
      <c r="O157" s="874"/>
      <c r="P157" s="874"/>
      <c r="Q157" s="877"/>
      <c r="R157" s="564"/>
      <c r="S157" s="565" t="s">
        <v>298</v>
      </c>
      <c r="T157" s="565"/>
      <c r="U157" s="565"/>
      <c r="V157" s="565"/>
      <c r="W157" s="565"/>
      <c r="X157" s="565"/>
      <c r="Y157" s="565"/>
      <c r="Z157" s="565"/>
      <c r="AA157" s="565"/>
      <c r="AB157" s="874">
        <v>10371</v>
      </c>
      <c r="AC157" s="875"/>
      <c r="AD157" s="875"/>
      <c r="AE157" s="875"/>
      <c r="AF157" s="875"/>
      <c r="AG157" s="876"/>
    </row>
    <row r="158" spans="1:34" s="557" customFormat="1" ht="12" customHeight="1">
      <c r="B158" s="562" t="s">
        <v>309</v>
      </c>
      <c r="C158" s="563"/>
      <c r="D158" s="563"/>
      <c r="E158" s="563"/>
      <c r="F158" s="563"/>
      <c r="G158" s="563"/>
      <c r="H158" s="563"/>
      <c r="I158" s="563"/>
      <c r="J158" s="563"/>
      <c r="K158" s="563"/>
      <c r="L158" s="888">
        <v>16345</v>
      </c>
      <c r="M158" s="888"/>
      <c r="N158" s="888"/>
      <c r="O158" s="888"/>
      <c r="P158" s="888"/>
      <c r="Q158" s="891"/>
      <c r="R158" s="564"/>
      <c r="S158" s="565" t="s">
        <v>306</v>
      </c>
      <c r="T158" s="565"/>
      <c r="U158" s="565"/>
      <c r="V158" s="565"/>
      <c r="W158" s="565"/>
      <c r="X158" s="565"/>
      <c r="Y158" s="565"/>
      <c r="Z158" s="565"/>
      <c r="AA158" s="565"/>
      <c r="AB158" s="874">
        <v>788</v>
      </c>
      <c r="AC158" s="875"/>
      <c r="AD158" s="875"/>
      <c r="AE158" s="875"/>
      <c r="AF158" s="875"/>
      <c r="AG158" s="876"/>
    </row>
    <row r="159" spans="1:34" s="557" customFormat="1" ht="12" customHeight="1">
      <c r="B159" s="564"/>
      <c r="C159" s="565"/>
      <c r="D159" s="563" t="s">
        <v>311</v>
      </c>
      <c r="E159" s="563"/>
      <c r="F159" s="563"/>
      <c r="G159" s="563"/>
      <c r="H159" s="563"/>
      <c r="I159" s="563"/>
      <c r="J159" s="563"/>
      <c r="K159" s="563"/>
      <c r="L159" s="874">
        <v>16345</v>
      </c>
      <c r="M159" s="874"/>
      <c r="N159" s="874"/>
      <c r="O159" s="874"/>
      <c r="P159" s="874"/>
      <c r="Q159" s="877"/>
      <c r="R159" s="564" t="s">
        <v>308</v>
      </c>
      <c r="S159" s="565"/>
      <c r="T159" s="565"/>
      <c r="U159" s="565"/>
      <c r="V159" s="565"/>
      <c r="W159" s="565"/>
      <c r="X159" s="565"/>
      <c r="Y159" s="565"/>
      <c r="Z159" s="565"/>
      <c r="AA159" s="565"/>
      <c r="AB159" s="874">
        <v>9361648</v>
      </c>
      <c r="AC159" s="875"/>
      <c r="AD159" s="875"/>
      <c r="AE159" s="875"/>
      <c r="AF159" s="875"/>
      <c r="AG159" s="876"/>
    </row>
    <row r="160" spans="1:34" s="557" customFormat="1" ht="12" customHeight="1">
      <c r="B160" s="562" t="s">
        <v>313</v>
      </c>
      <c r="C160" s="565"/>
      <c r="D160" s="563"/>
      <c r="E160" s="563"/>
      <c r="F160" s="563"/>
      <c r="G160" s="563"/>
      <c r="H160" s="563"/>
      <c r="I160" s="563"/>
      <c r="J160" s="563"/>
      <c r="K160" s="563"/>
      <c r="L160" s="874">
        <v>115989</v>
      </c>
      <c r="M160" s="874"/>
      <c r="N160" s="874"/>
      <c r="O160" s="874"/>
      <c r="P160" s="874"/>
      <c r="Q160" s="877"/>
      <c r="R160" s="564"/>
      <c r="S160" s="565" t="s">
        <v>310</v>
      </c>
      <c r="T160" s="565"/>
      <c r="U160" s="565"/>
      <c r="V160" s="565"/>
      <c r="W160" s="565"/>
      <c r="X160" s="565"/>
      <c r="Y160" s="565"/>
      <c r="Z160" s="565"/>
      <c r="AA160" s="565"/>
      <c r="AB160" s="874">
        <v>11265181</v>
      </c>
      <c r="AC160" s="875"/>
      <c r="AD160" s="875"/>
      <c r="AE160" s="875"/>
      <c r="AF160" s="875"/>
      <c r="AG160" s="876"/>
    </row>
    <row r="161" spans="2:33" s="557" customFormat="1" ht="12" customHeight="1">
      <c r="B161" s="562"/>
      <c r="C161" s="563"/>
      <c r="D161" s="563" t="s">
        <v>364</v>
      </c>
      <c r="E161" s="563"/>
      <c r="F161" s="563"/>
      <c r="G161" s="563"/>
      <c r="H161" s="563"/>
      <c r="I161" s="563"/>
      <c r="J161" s="563"/>
      <c r="K161" s="563"/>
      <c r="L161" s="874">
        <v>1162</v>
      </c>
      <c r="M161" s="874"/>
      <c r="N161" s="874"/>
      <c r="O161" s="874"/>
      <c r="P161" s="874"/>
      <c r="Q161" s="877"/>
      <c r="R161" s="564"/>
      <c r="S161" s="565" t="s">
        <v>312</v>
      </c>
      <c r="T161" s="565"/>
      <c r="U161" s="565"/>
      <c r="V161" s="565"/>
      <c r="W161" s="565"/>
      <c r="X161" s="565"/>
      <c r="Y161" s="565"/>
      <c r="Z161" s="565"/>
      <c r="AA161" s="565"/>
      <c r="AB161" s="893">
        <v>-1903533</v>
      </c>
      <c r="AC161" s="894"/>
      <c r="AD161" s="894"/>
      <c r="AE161" s="894"/>
      <c r="AF161" s="894"/>
      <c r="AG161" s="895"/>
    </row>
    <row r="162" spans="2:33" s="557" customFormat="1" ht="12" customHeight="1">
      <c r="B162" s="564"/>
      <c r="C162" s="565"/>
      <c r="D162" s="563" t="s">
        <v>365</v>
      </c>
      <c r="E162" s="563"/>
      <c r="F162" s="563"/>
      <c r="G162" s="563"/>
      <c r="H162" s="563"/>
      <c r="I162" s="563"/>
      <c r="J162" s="563"/>
      <c r="K162" s="563"/>
      <c r="L162" s="874">
        <v>114827</v>
      </c>
      <c r="M162" s="874"/>
      <c r="N162" s="874"/>
      <c r="O162" s="874"/>
      <c r="P162" s="874"/>
      <c r="Q162" s="877"/>
      <c r="R162" s="567" t="s">
        <v>314</v>
      </c>
      <c r="S162" s="568"/>
      <c r="T162" s="568"/>
      <c r="U162" s="568"/>
      <c r="V162" s="568"/>
      <c r="W162" s="568"/>
      <c r="X162" s="568"/>
      <c r="Y162" s="568"/>
      <c r="Z162" s="568"/>
      <c r="AA162" s="568"/>
      <c r="AB162" s="892">
        <v>19133603</v>
      </c>
      <c r="AC162" s="875"/>
      <c r="AD162" s="875"/>
      <c r="AE162" s="875"/>
      <c r="AF162" s="875"/>
      <c r="AG162" s="876"/>
    </row>
    <row r="163" spans="2:33" s="557" customFormat="1" ht="12" customHeight="1">
      <c r="B163" s="564"/>
      <c r="C163" s="565"/>
      <c r="D163" s="563"/>
      <c r="E163" s="563"/>
      <c r="F163" s="563"/>
      <c r="G163" s="563"/>
      <c r="H163" s="563"/>
      <c r="I163" s="563"/>
      <c r="J163" s="563"/>
      <c r="K163" s="563"/>
      <c r="L163" s="888"/>
      <c r="M163" s="888"/>
      <c r="N163" s="888"/>
      <c r="O163" s="888"/>
      <c r="P163" s="888"/>
      <c r="Q163" s="891"/>
      <c r="R163" s="564" t="s">
        <v>316</v>
      </c>
      <c r="S163" s="565"/>
      <c r="T163" s="565"/>
      <c r="U163" s="565"/>
      <c r="V163" s="565"/>
      <c r="W163" s="565"/>
      <c r="X163" s="565"/>
      <c r="Y163" s="565"/>
      <c r="Z163" s="565"/>
      <c r="AA163" s="565"/>
      <c r="AB163" s="888">
        <v>4777682</v>
      </c>
      <c r="AC163" s="889"/>
      <c r="AD163" s="889"/>
      <c r="AE163" s="889"/>
      <c r="AF163" s="889"/>
      <c r="AG163" s="890"/>
    </row>
    <row r="164" spans="2:33" s="557" customFormat="1" ht="12" customHeight="1">
      <c r="B164" s="564" t="s">
        <v>319</v>
      </c>
      <c r="C164" s="565"/>
      <c r="D164" s="563"/>
      <c r="E164" s="563"/>
      <c r="F164" s="563"/>
      <c r="G164" s="563"/>
      <c r="H164" s="563"/>
      <c r="I164" s="563"/>
      <c r="J164" s="563"/>
      <c r="K164" s="563"/>
      <c r="L164" s="888">
        <v>524740</v>
      </c>
      <c r="M164" s="888"/>
      <c r="N164" s="888"/>
      <c r="O164" s="888"/>
      <c r="P164" s="888"/>
      <c r="Q164" s="891"/>
      <c r="R164" s="564"/>
      <c r="S164" s="565" t="s">
        <v>318</v>
      </c>
      <c r="T164" s="565"/>
      <c r="U164" s="565"/>
      <c r="V164" s="565"/>
      <c r="W164" s="565"/>
      <c r="X164" s="565"/>
      <c r="Y164" s="565"/>
      <c r="Z164" s="565"/>
      <c r="AA164" s="565"/>
      <c r="AB164" s="874">
        <v>4777682</v>
      </c>
      <c r="AC164" s="875"/>
      <c r="AD164" s="875"/>
      <c r="AE164" s="875"/>
      <c r="AF164" s="875"/>
      <c r="AG164" s="876"/>
    </row>
    <row r="165" spans="2:33" s="557" customFormat="1" ht="12" customHeight="1">
      <c r="B165" s="562"/>
      <c r="C165" s="563" t="s">
        <v>321</v>
      </c>
      <c r="D165" s="563"/>
      <c r="E165" s="563"/>
      <c r="F165" s="563"/>
      <c r="G165" s="563"/>
      <c r="H165" s="563"/>
      <c r="I165" s="563"/>
      <c r="J165" s="563"/>
      <c r="K165" s="563"/>
      <c r="L165" s="874">
        <v>84412</v>
      </c>
      <c r="M165" s="874"/>
      <c r="N165" s="874"/>
      <c r="O165" s="874"/>
      <c r="P165" s="874"/>
      <c r="Q165" s="877"/>
      <c r="R165" s="564" t="s">
        <v>320</v>
      </c>
      <c r="S165" s="565"/>
      <c r="T165" s="565"/>
      <c r="U165" s="565"/>
      <c r="V165" s="565"/>
      <c r="W165" s="565"/>
      <c r="X165" s="565"/>
      <c r="Y165" s="565"/>
      <c r="Z165" s="565"/>
      <c r="AA165" s="565"/>
      <c r="AB165" s="888">
        <v>805025</v>
      </c>
      <c r="AC165" s="889"/>
      <c r="AD165" s="889"/>
      <c r="AE165" s="889"/>
      <c r="AF165" s="889"/>
      <c r="AG165" s="890"/>
    </row>
    <row r="166" spans="2:33" s="557" customFormat="1" ht="12" customHeight="1">
      <c r="B166" s="564"/>
      <c r="C166" s="563" t="s">
        <v>323</v>
      </c>
      <c r="D166" s="563"/>
      <c r="E166" s="563"/>
      <c r="F166" s="563"/>
      <c r="G166" s="563"/>
      <c r="H166" s="563"/>
      <c r="I166" s="563"/>
      <c r="J166" s="563"/>
      <c r="K166" s="563"/>
      <c r="L166" s="874">
        <v>230880</v>
      </c>
      <c r="M166" s="874"/>
      <c r="N166" s="874"/>
      <c r="O166" s="874"/>
      <c r="P166" s="874"/>
      <c r="Q166" s="877"/>
      <c r="R166" s="564" t="s">
        <v>322</v>
      </c>
      <c r="S166" s="565"/>
      <c r="T166" s="565"/>
      <c r="U166" s="565"/>
      <c r="V166" s="565"/>
      <c r="W166" s="565"/>
      <c r="X166" s="565"/>
      <c r="Y166" s="565"/>
      <c r="Z166" s="565"/>
      <c r="AA166" s="565"/>
      <c r="AB166" s="888">
        <v>1467855</v>
      </c>
      <c r="AC166" s="888"/>
      <c r="AD166" s="888"/>
      <c r="AE166" s="888"/>
      <c r="AF166" s="888"/>
      <c r="AG166" s="891"/>
    </row>
    <row r="167" spans="2:33" s="557" customFormat="1" ht="12" customHeight="1">
      <c r="B167" s="564"/>
      <c r="C167" s="563" t="s">
        <v>325</v>
      </c>
      <c r="D167" s="563"/>
      <c r="E167" s="563"/>
      <c r="F167" s="563"/>
      <c r="G167" s="563"/>
      <c r="H167" s="563"/>
      <c r="I167" s="563"/>
      <c r="J167" s="563"/>
      <c r="K167" s="563"/>
      <c r="L167" s="874">
        <v>-2442</v>
      </c>
      <c r="M167" s="874"/>
      <c r="N167" s="874"/>
      <c r="O167" s="874"/>
      <c r="P167" s="874"/>
      <c r="Q167" s="877"/>
      <c r="R167" s="564"/>
      <c r="S167" s="565"/>
      <c r="T167" s="565" t="s">
        <v>366</v>
      </c>
      <c r="U167" s="565"/>
      <c r="V167" s="565"/>
      <c r="W167" s="565"/>
      <c r="X167" s="565"/>
      <c r="Y167" s="565"/>
      <c r="Z167" s="565"/>
      <c r="AA167" s="565"/>
      <c r="AB167" s="874">
        <v>1400505</v>
      </c>
      <c r="AC167" s="874"/>
      <c r="AD167" s="874"/>
      <c r="AE167" s="874"/>
      <c r="AF167" s="874"/>
      <c r="AG167" s="877"/>
    </row>
    <row r="168" spans="2:33" s="557" customFormat="1" ht="12" customHeight="1">
      <c r="B168" s="564"/>
      <c r="C168" s="563" t="s">
        <v>367</v>
      </c>
      <c r="D168" s="563"/>
      <c r="E168" s="563"/>
      <c r="F168" s="563"/>
      <c r="G168" s="563"/>
      <c r="H168" s="563"/>
      <c r="I168" s="563"/>
      <c r="J168" s="563"/>
      <c r="K168" s="563"/>
      <c r="L168" s="874">
        <v>1498</v>
      </c>
      <c r="M168" s="875"/>
      <c r="N168" s="875"/>
      <c r="O168" s="875"/>
      <c r="P168" s="875"/>
      <c r="Q168" s="876"/>
      <c r="R168" s="569"/>
      <c r="S168" s="570"/>
      <c r="T168" s="565" t="s">
        <v>368</v>
      </c>
      <c r="U168" s="570"/>
      <c r="V168" s="570"/>
      <c r="W168" s="570"/>
      <c r="X168" s="570"/>
      <c r="Y168" s="570"/>
      <c r="Z168" s="570"/>
      <c r="AA168" s="570"/>
      <c r="AB168" s="874">
        <v>67350</v>
      </c>
      <c r="AC168" s="874"/>
      <c r="AD168" s="874"/>
      <c r="AE168" s="874"/>
      <c r="AF168" s="874"/>
      <c r="AG168" s="877"/>
    </row>
    <row r="169" spans="2:33" s="557" customFormat="1" ht="12" customHeight="1">
      <c r="B169" s="571"/>
      <c r="C169" s="572" t="s">
        <v>329</v>
      </c>
      <c r="D169" s="572"/>
      <c r="E169" s="572"/>
      <c r="F169" s="572"/>
      <c r="G169" s="572"/>
      <c r="H169" s="572"/>
      <c r="I169" s="572"/>
      <c r="J169" s="572"/>
      <c r="K169" s="572"/>
      <c r="L169" s="878">
        <v>210392</v>
      </c>
      <c r="M169" s="878"/>
      <c r="N169" s="878"/>
      <c r="O169" s="878"/>
      <c r="P169" s="878"/>
      <c r="Q169" s="879"/>
      <c r="R169" s="569" t="s">
        <v>326</v>
      </c>
      <c r="S169" s="573"/>
      <c r="T169" s="573"/>
      <c r="U169" s="573"/>
      <c r="V169" s="573"/>
      <c r="W169" s="573"/>
      <c r="X169" s="573"/>
      <c r="Y169" s="573"/>
      <c r="Z169" s="573"/>
      <c r="AA169" s="573"/>
      <c r="AB169" s="574"/>
      <c r="AC169" s="880">
        <v>-662830</v>
      </c>
      <c r="AD169" s="881"/>
      <c r="AE169" s="881"/>
      <c r="AF169" s="881"/>
      <c r="AG169" s="882"/>
    </row>
    <row r="170" spans="2:33" s="557" customFormat="1" ht="12" customHeight="1">
      <c r="B170" s="575" t="s">
        <v>331</v>
      </c>
      <c r="C170" s="576"/>
      <c r="D170" s="576"/>
      <c r="E170" s="576"/>
      <c r="F170" s="576"/>
      <c r="G170" s="576"/>
      <c r="H170" s="576"/>
      <c r="I170" s="576"/>
      <c r="J170" s="576"/>
      <c r="K170" s="576"/>
      <c r="L170" s="883">
        <v>24716310</v>
      </c>
      <c r="M170" s="883"/>
      <c r="N170" s="883"/>
      <c r="O170" s="883"/>
      <c r="P170" s="883"/>
      <c r="Q170" s="884"/>
      <c r="R170" s="577"/>
      <c r="S170" s="578"/>
      <c r="T170" s="573" t="s">
        <v>369</v>
      </c>
      <c r="U170" s="578"/>
      <c r="V170" s="578"/>
      <c r="W170" s="578"/>
      <c r="X170" s="578"/>
      <c r="Y170" s="578"/>
      <c r="Z170" s="578"/>
      <c r="AA170" s="578"/>
      <c r="AB170" s="885">
        <v>-662830</v>
      </c>
      <c r="AC170" s="886"/>
      <c r="AD170" s="886"/>
      <c r="AE170" s="886"/>
      <c r="AF170" s="886"/>
      <c r="AG170" s="887"/>
    </row>
    <row r="171" spans="2:33" s="557" customFormat="1" ht="12" customHeight="1">
      <c r="B171" s="579"/>
      <c r="C171" s="579"/>
      <c r="D171" s="579"/>
      <c r="E171" s="579"/>
      <c r="F171" s="579"/>
      <c r="G171" s="579"/>
      <c r="H171" s="579"/>
      <c r="I171" s="579"/>
      <c r="J171" s="579"/>
      <c r="K171" s="579"/>
      <c r="L171" s="867"/>
      <c r="M171" s="867"/>
      <c r="N171" s="867"/>
      <c r="O171" s="867"/>
      <c r="P171" s="867"/>
      <c r="Q171" s="867"/>
      <c r="R171" s="580" t="s">
        <v>370</v>
      </c>
      <c r="S171" s="581"/>
      <c r="T171" s="581"/>
      <c r="U171" s="581"/>
      <c r="V171" s="581"/>
      <c r="W171" s="581"/>
      <c r="X171" s="581"/>
      <c r="Y171" s="581"/>
      <c r="Z171" s="581"/>
      <c r="AA171" s="581"/>
      <c r="AB171" s="868">
        <v>5582707</v>
      </c>
      <c r="AC171" s="869"/>
      <c r="AD171" s="869"/>
      <c r="AE171" s="869"/>
      <c r="AF171" s="869"/>
      <c r="AG171" s="870"/>
    </row>
    <row r="172" spans="2:33" s="557" customFormat="1" ht="12" customHeight="1">
      <c r="R172" s="582" t="s">
        <v>371</v>
      </c>
      <c r="S172" s="583"/>
      <c r="T172" s="583"/>
      <c r="U172" s="583"/>
      <c r="V172" s="583"/>
      <c r="W172" s="583"/>
      <c r="X172" s="583"/>
      <c r="Y172" s="583"/>
      <c r="Z172" s="583"/>
      <c r="AA172" s="583"/>
      <c r="AB172" s="871">
        <v>24716310</v>
      </c>
      <c r="AC172" s="872"/>
      <c r="AD172" s="872"/>
      <c r="AE172" s="872"/>
      <c r="AF172" s="872"/>
      <c r="AG172" s="873"/>
    </row>
  </sheetData>
  <mergeCells count="82">
    <mergeCell ref="D6:N6"/>
    <mergeCell ref="O6:U6"/>
    <mergeCell ref="D7:N7"/>
    <mergeCell ref="O7:U7"/>
    <mergeCell ref="D8:N8"/>
    <mergeCell ref="O8:U8"/>
    <mergeCell ref="U105:Z105"/>
    <mergeCell ref="D9:N9"/>
    <mergeCell ref="O9:U9"/>
    <mergeCell ref="I11:Z11"/>
    <mergeCell ref="I34:Z34"/>
    <mergeCell ref="D61:N61"/>
    <mergeCell ref="O61:U61"/>
    <mergeCell ref="D62:N62"/>
    <mergeCell ref="O62:U62"/>
    <mergeCell ref="D63:N63"/>
    <mergeCell ref="O63:U63"/>
    <mergeCell ref="I65:Z65"/>
    <mergeCell ref="U106:Z106"/>
    <mergeCell ref="U107:Z107"/>
    <mergeCell ref="U108:Z108"/>
    <mergeCell ref="U109:Z109"/>
    <mergeCell ref="C110:S110"/>
    <mergeCell ref="T110:Z110"/>
    <mergeCell ref="L149:Q149"/>
    <mergeCell ref="AB149:AG149"/>
    <mergeCell ref="D118:N118"/>
    <mergeCell ref="O118:U118"/>
    <mergeCell ref="D119:N119"/>
    <mergeCell ref="O119:U119"/>
    <mergeCell ref="I123:Z123"/>
    <mergeCell ref="Y130:AG130"/>
    <mergeCell ref="Y131:AG133"/>
    <mergeCell ref="D144:N144"/>
    <mergeCell ref="O144:U144"/>
    <mergeCell ref="D145:N145"/>
    <mergeCell ref="O145:U145"/>
    <mergeCell ref="L150:Q150"/>
    <mergeCell ref="AB150:AG150"/>
    <mergeCell ref="L151:Q151"/>
    <mergeCell ref="AB151:AG151"/>
    <mergeCell ref="L152:Q152"/>
    <mergeCell ref="AB152:AG152"/>
    <mergeCell ref="L153:Q153"/>
    <mergeCell ref="AB153:AG153"/>
    <mergeCell ref="L154:Q154"/>
    <mergeCell ref="AB154:AG154"/>
    <mergeCell ref="L155:Q155"/>
    <mergeCell ref="AB155:AG155"/>
    <mergeCell ref="L156:Q156"/>
    <mergeCell ref="AB156:AG156"/>
    <mergeCell ref="L157:Q157"/>
    <mergeCell ref="AB157:AG157"/>
    <mergeCell ref="L158:Q158"/>
    <mergeCell ref="AB158:AG158"/>
    <mergeCell ref="L159:Q159"/>
    <mergeCell ref="AB159:AG159"/>
    <mergeCell ref="L160:Q160"/>
    <mergeCell ref="AB160:AG160"/>
    <mergeCell ref="L161:Q161"/>
    <mergeCell ref="AB161:AG161"/>
    <mergeCell ref="L162:Q162"/>
    <mergeCell ref="AB162:AG162"/>
    <mergeCell ref="L163:Q163"/>
    <mergeCell ref="AB163:AG163"/>
    <mergeCell ref="L164:Q164"/>
    <mergeCell ref="AB164:AG164"/>
    <mergeCell ref="L165:Q165"/>
    <mergeCell ref="AB165:AG165"/>
    <mergeCell ref="L166:Q166"/>
    <mergeCell ref="AB166:AG166"/>
    <mergeCell ref="L167:Q167"/>
    <mergeCell ref="AB167:AG167"/>
    <mergeCell ref="L171:Q171"/>
    <mergeCell ref="AB171:AG171"/>
    <mergeCell ref="AB172:AG172"/>
    <mergeCell ref="L168:Q168"/>
    <mergeCell ref="AB168:AG168"/>
    <mergeCell ref="L169:Q169"/>
    <mergeCell ref="AC169:AG169"/>
    <mergeCell ref="L170:Q170"/>
    <mergeCell ref="AB170:AG170"/>
  </mergeCells>
  <phoneticPr fontId="20"/>
  <printOptions horizontalCentered="1"/>
  <pageMargins left="0.70866141732283472" right="0.70866141732283472" top="0.86614173228346458" bottom="0.74803149606299213" header="0.31496062992125984" footer="0.31496062992125984"/>
  <pageSetup paperSize="9" firstPageNumber="4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9"/>
  <sheetViews>
    <sheetView view="pageBreakPreview" zoomScaleNormal="100" zoomScaleSheetLayoutView="100" workbookViewId="0">
      <selection activeCell="J25" sqref="J25"/>
    </sheetView>
  </sheetViews>
  <sheetFormatPr defaultRowHeight="20.100000000000001" customHeight="1" outlineLevelCol="1"/>
  <cols>
    <col min="1" max="1" width="1.625" style="8" customWidth="1"/>
    <col min="2" max="2" width="28.625" style="8" customWidth="1"/>
    <col min="3" max="3" width="1.625" style="8" customWidth="1"/>
    <col min="4" max="4" width="12.625" style="8" hidden="1" customWidth="1" outlineLevel="1"/>
    <col min="5" max="5" width="4.5" style="8" hidden="1" customWidth="1" outlineLevel="1"/>
    <col min="6" max="6" width="12.625" style="8" customWidth="1" collapsed="1"/>
    <col min="7" max="7" width="4.5" style="8" customWidth="1"/>
    <col min="8" max="8" width="12.625" style="8" hidden="1" customWidth="1" outlineLevel="1"/>
    <col min="9" max="9" width="4.5" style="8" hidden="1" customWidth="1" outlineLevel="1"/>
    <col min="10" max="10" width="12.625" style="8" customWidth="1" collapsed="1"/>
    <col min="11" max="11" width="4.625" style="8" customWidth="1"/>
    <col min="12" max="12" width="12.625" style="8" hidden="1" customWidth="1" outlineLevel="1"/>
    <col min="13" max="13" width="4.5" style="8" hidden="1" customWidth="1" outlineLevel="1"/>
    <col min="14" max="14" width="12.625" style="8" customWidth="1" collapsed="1"/>
    <col min="15" max="15" width="4.5" style="8" customWidth="1"/>
    <col min="16" max="16" width="12.75" style="8" hidden="1" customWidth="1" outlineLevel="1"/>
    <col min="17" max="17" width="4.625" style="8" hidden="1" customWidth="1" outlineLevel="1"/>
    <col min="18" max="18" width="12.75" style="8" customWidth="1" collapsed="1"/>
    <col min="19" max="19" width="4.625" style="8" customWidth="1"/>
    <col min="20" max="21" width="12.625" style="8" customWidth="1"/>
    <col min="22" max="16384" width="9" style="8"/>
  </cols>
  <sheetData>
    <row r="1" spans="1:21" ht="20.100000000000001" customHeight="1">
      <c r="A1" s="21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21" ht="20.100000000000001" customHeight="1">
      <c r="A3" s="16"/>
      <c r="B3" s="17" t="s">
        <v>52</v>
      </c>
      <c r="C3" s="18"/>
      <c r="D3" s="17" t="s">
        <v>57</v>
      </c>
      <c r="E3" s="17"/>
      <c r="F3" s="19" t="s">
        <v>45</v>
      </c>
      <c r="G3" s="20"/>
      <c r="H3" s="17" t="s">
        <v>56</v>
      </c>
      <c r="I3" s="17"/>
      <c r="J3" s="19" t="s">
        <v>46</v>
      </c>
      <c r="K3" s="17"/>
      <c r="L3" s="19" t="s">
        <v>47</v>
      </c>
      <c r="M3" s="20"/>
      <c r="N3" s="19" t="s">
        <v>47</v>
      </c>
      <c r="O3" s="20"/>
      <c r="P3" s="19" t="s">
        <v>48</v>
      </c>
      <c r="Q3" s="20"/>
      <c r="R3" s="19" t="s">
        <v>48</v>
      </c>
      <c r="S3" s="20"/>
    </row>
    <row r="4" spans="1:21" ht="20.100000000000001" customHeight="1">
      <c r="A4" s="10"/>
      <c r="B4" s="68" t="s">
        <v>37</v>
      </c>
      <c r="C4" s="5"/>
      <c r="D4" s="70">
        <v>13723904415</v>
      </c>
      <c r="E4" s="12" t="s">
        <v>58</v>
      </c>
      <c r="F4" s="73">
        <f>ROUND(D4/1000,0)</f>
        <v>13723904</v>
      </c>
      <c r="G4" s="40" t="s">
        <v>3</v>
      </c>
      <c r="H4" s="71">
        <v>13223475743</v>
      </c>
      <c r="I4" s="41" t="s">
        <v>64</v>
      </c>
      <c r="J4" s="73">
        <f>ROUND(H4/1000,0)</f>
        <v>13223476</v>
      </c>
      <c r="K4" s="41" t="s">
        <v>3</v>
      </c>
      <c r="L4" s="42">
        <f>D4-H4</f>
        <v>500428672</v>
      </c>
      <c r="M4" s="40" t="s">
        <v>64</v>
      </c>
      <c r="N4" s="74">
        <f>F4-J4</f>
        <v>500428</v>
      </c>
      <c r="O4" s="40" t="s">
        <v>3</v>
      </c>
      <c r="P4" s="71">
        <v>1283444087</v>
      </c>
      <c r="Q4" s="41" t="s">
        <v>64</v>
      </c>
      <c r="R4" s="39">
        <f>ROUND(P4/1000,0)</f>
        <v>1283444</v>
      </c>
      <c r="S4" s="40" t="s">
        <v>3</v>
      </c>
      <c r="T4" s="11"/>
      <c r="U4" s="11"/>
    </row>
    <row r="5" spans="1:21" ht="20.100000000000001" customHeight="1">
      <c r="A5" s="10"/>
      <c r="B5" s="68" t="s">
        <v>38</v>
      </c>
      <c r="C5" s="5"/>
      <c r="D5" s="70">
        <v>36406459038</v>
      </c>
      <c r="E5" s="12" t="s">
        <v>58</v>
      </c>
      <c r="F5" s="73">
        <f t="shared" ref="F5:F8" si="0">ROUND(D5/1000,0)</f>
        <v>36406459</v>
      </c>
      <c r="G5" s="40" t="s">
        <v>3</v>
      </c>
      <c r="H5" s="71">
        <v>36305540956</v>
      </c>
      <c r="I5" s="41" t="s">
        <v>64</v>
      </c>
      <c r="J5" s="73">
        <f t="shared" ref="J5:J8" si="1">ROUND(H5/1000,0)</f>
        <v>36305541</v>
      </c>
      <c r="K5" s="41" t="s">
        <v>3</v>
      </c>
      <c r="L5" s="42">
        <f>D5-H5</f>
        <v>100918082</v>
      </c>
      <c r="M5" s="40" t="s">
        <v>64</v>
      </c>
      <c r="N5" s="74">
        <f t="shared" ref="N5:N8" si="2">F5-J5</f>
        <v>100918</v>
      </c>
      <c r="O5" s="40" t="s">
        <v>3</v>
      </c>
      <c r="P5" s="71">
        <v>0</v>
      </c>
      <c r="Q5" s="41" t="s">
        <v>64</v>
      </c>
      <c r="R5" s="39">
        <f t="shared" ref="R5:R8" si="3">ROUND(P5/1000,0)</f>
        <v>0</v>
      </c>
      <c r="S5" s="40" t="s">
        <v>3</v>
      </c>
      <c r="T5" s="11"/>
      <c r="U5" s="11"/>
    </row>
    <row r="6" spans="1:21" ht="20.100000000000001" customHeight="1">
      <c r="A6" s="10"/>
      <c r="B6" s="68" t="s">
        <v>39</v>
      </c>
      <c r="C6" s="5"/>
      <c r="D6" s="70">
        <v>0</v>
      </c>
      <c r="E6" s="12" t="s">
        <v>58</v>
      </c>
      <c r="F6" s="73">
        <f t="shared" si="0"/>
        <v>0</v>
      </c>
      <c r="G6" s="40" t="s">
        <v>3</v>
      </c>
      <c r="H6" s="71">
        <v>0</v>
      </c>
      <c r="I6" s="41" t="s">
        <v>64</v>
      </c>
      <c r="J6" s="73">
        <f t="shared" si="1"/>
        <v>0</v>
      </c>
      <c r="K6" s="41" t="s">
        <v>3</v>
      </c>
      <c r="L6" s="42">
        <f t="shared" ref="L6:L10" si="4">D6-H6</f>
        <v>0</v>
      </c>
      <c r="M6" s="40" t="s">
        <v>64</v>
      </c>
      <c r="N6" s="74">
        <f t="shared" si="2"/>
        <v>0</v>
      </c>
      <c r="O6" s="40" t="s">
        <v>3</v>
      </c>
      <c r="P6" s="71">
        <v>0</v>
      </c>
      <c r="Q6" s="41" t="s">
        <v>64</v>
      </c>
      <c r="R6" s="39">
        <f t="shared" si="3"/>
        <v>0</v>
      </c>
      <c r="S6" s="40" t="s">
        <v>3</v>
      </c>
      <c r="T6" s="11"/>
      <c r="U6" s="11"/>
    </row>
    <row r="7" spans="1:21" ht="20.100000000000001" customHeight="1">
      <c r="A7" s="10"/>
      <c r="B7" s="68" t="s">
        <v>40</v>
      </c>
      <c r="C7" s="5"/>
      <c r="D7" s="70">
        <v>40093920</v>
      </c>
      <c r="E7" s="12" t="s">
        <v>58</v>
      </c>
      <c r="F7" s="73">
        <f t="shared" si="0"/>
        <v>40094</v>
      </c>
      <c r="G7" s="40" t="s">
        <v>3</v>
      </c>
      <c r="H7" s="71">
        <v>40093920</v>
      </c>
      <c r="I7" s="41" t="s">
        <v>64</v>
      </c>
      <c r="J7" s="73">
        <f>ROUND(H7/1000,0)</f>
        <v>40094</v>
      </c>
      <c r="K7" s="41" t="s">
        <v>3</v>
      </c>
      <c r="L7" s="42">
        <f t="shared" si="4"/>
        <v>0</v>
      </c>
      <c r="M7" s="40" t="s">
        <v>64</v>
      </c>
      <c r="N7" s="74">
        <f t="shared" si="2"/>
        <v>0</v>
      </c>
      <c r="O7" s="40" t="s">
        <v>3</v>
      </c>
      <c r="P7" s="71">
        <v>6466707</v>
      </c>
      <c r="Q7" s="41" t="s">
        <v>64</v>
      </c>
      <c r="R7" s="39">
        <f>ROUND(P7/1000,0)</f>
        <v>6467</v>
      </c>
      <c r="S7" s="40" t="s">
        <v>3</v>
      </c>
      <c r="T7" s="11"/>
      <c r="U7" s="11"/>
    </row>
    <row r="8" spans="1:21" ht="20.100000000000001" hidden="1" customHeight="1">
      <c r="A8" s="10"/>
      <c r="B8" s="68" t="s">
        <v>41</v>
      </c>
      <c r="C8" s="5"/>
      <c r="D8" s="70">
        <v>0</v>
      </c>
      <c r="E8" s="12" t="s">
        <v>58</v>
      </c>
      <c r="F8" s="73">
        <f t="shared" si="0"/>
        <v>0</v>
      </c>
      <c r="G8" s="40" t="s">
        <v>3</v>
      </c>
      <c r="H8" s="71">
        <v>0</v>
      </c>
      <c r="I8" s="41" t="s">
        <v>64</v>
      </c>
      <c r="J8" s="73">
        <f t="shared" si="1"/>
        <v>0</v>
      </c>
      <c r="K8" s="41" t="s">
        <v>3</v>
      </c>
      <c r="L8" s="42">
        <f t="shared" si="4"/>
        <v>0</v>
      </c>
      <c r="M8" s="40" t="s">
        <v>64</v>
      </c>
      <c r="N8" s="74">
        <f t="shared" si="2"/>
        <v>0</v>
      </c>
      <c r="O8" s="40" t="s">
        <v>3</v>
      </c>
      <c r="P8" s="71">
        <v>0</v>
      </c>
      <c r="Q8" s="41" t="s">
        <v>64</v>
      </c>
      <c r="R8" s="39">
        <f t="shared" si="3"/>
        <v>0</v>
      </c>
      <c r="S8" s="40" t="s">
        <v>3</v>
      </c>
      <c r="T8" s="11"/>
      <c r="U8" s="11"/>
    </row>
    <row r="9" spans="1:21" ht="20.100000000000001" customHeight="1">
      <c r="A9" s="10"/>
      <c r="B9" s="68" t="s">
        <v>51</v>
      </c>
      <c r="C9" s="5"/>
      <c r="D9" s="70">
        <v>13673296623</v>
      </c>
      <c r="E9" s="12" t="s">
        <v>58</v>
      </c>
      <c r="F9" s="73">
        <f>ROUND(D9/1000,0)</f>
        <v>13673297</v>
      </c>
      <c r="G9" s="40" t="s">
        <v>65</v>
      </c>
      <c r="H9" s="71">
        <v>13207896033</v>
      </c>
      <c r="I9" s="41" t="s">
        <v>64</v>
      </c>
      <c r="J9" s="73">
        <f>ROUND(H9/1000,0)</f>
        <v>13207896</v>
      </c>
      <c r="K9" s="41" t="s">
        <v>65</v>
      </c>
      <c r="L9" s="42">
        <f>D9-H9</f>
        <v>465400590</v>
      </c>
      <c r="M9" s="40" t="s">
        <v>64</v>
      </c>
      <c r="N9" s="74">
        <f>F9-J9</f>
        <v>465401</v>
      </c>
      <c r="O9" s="40" t="s">
        <v>65</v>
      </c>
      <c r="P9" s="71">
        <v>2070995419</v>
      </c>
      <c r="Q9" s="41" t="s">
        <v>64</v>
      </c>
      <c r="R9" s="39">
        <f>ROUND(P9/1000,0)</f>
        <v>2070995</v>
      </c>
      <c r="S9" s="40" t="s">
        <v>65</v>
      </c>
      <c r="T9" s="11"/>
      <c r="U9" s="11"/>
    </row>
    <row r="10" spans="1:21" ht="20.100000000000001" customHeight="1">
      <c r="A10" s="10"/>
      <c r="B10" s="68" t="s">
        <v>63</v>
      </c>
      <c r="C10" s="5"/>
      <c r="D10" s="70">
        <v>2012262550</v>
      </c>
      <c r="E10" s="12" t="s">
        <v>58</v>
      </c>
      <c r="F10" s="73">
        <f>ROUND(D10/1000,0)</f>
        <v>2012263</v>
      </c>
      <c r="G10" s="40" t="s">
        <v>65</v>
      </c>
      <c r="H10" s="71">
        <v>2002312765</v>
      </c>
      <c r="I10" s="41" t="s">
        <v>64</v>
      </c>
      <c r="J10" s="73">
        <f>ROUND(H10/1000,0)</f>
        <v>2002313</v>
      </c>
      <c r="K10" s="41" t="s">
        <v>65</v>
      </c>
      <c r="L10" s="42">
        <f t="shared" si="4"/>
        <v>9949785</v>
      </c>
      <c r="M10" s="40" t="s">
        <v>64</v>
      </c>
      <c r="N10" s="74">
        <f>F10-J10</f>
        <v>9950</v>
      </c>
      <c r="O10" s="40" t="s">
        <v>65</v>
      </c>
      <c r="P10" s="71">
        <v>498632856</v>
      </c>
      <c r="Q10" s="41" t="s">
        <v>64</v>
      </c>
      <c r="R10" s="39">
        <f>ROUND(P10/1000,0)</f>
        <v>498633</v>
      </c>
      <c r="S10" s="40" t="s">
        <v>65</v>
      </c>
      <c r="T10" s="11"/>
      <c r="U10" s="11"/>
    </row>
    <row r="11" spans="1:21" ht="20.100000000000001" customHeight="1">
      <c r="A11" s="14"/>
      <c r="B11" s="76" t="s">
        <v>42</v>
      </c>
      <c r="C11" s="15"/>
      <c r="D11" s="77">
        <f>SUM(D4:D10)</f>
        <v>65856016546</v>
      </c>
      <c r="E11" s="78" t="s">
        <v>59</v>
      </c>
      <c r="F11" s="43">
        <f>SUM(F4:F10)</f>
        <v>65856017</v>
      </c>
      <c r="G11" s="44" t="s">
        <v>3</v>
      </c>
      <c r="H11" s="45">
        <f>SUM(H4:H10)</f>
        <v>64779319417</v>
      </c>
      <c r="I11" s="46" t="s">
        <v>64</v>
      </c>
      <c r="J11" s="43">
        <f>SUM(J4:J10)</f>
        <v>64779320</v>
      </c>
      <c r="K11" s="46" t="s">
        <v>3</v>
      </c>
      <c r="L11" s="47">
        <f>SUM(L4:L10)</f>
        <v>1076697129</v>
      </c>
      <c r="M11" s="44" t="s">
        <v>64</v>
      </c>
      <c r="N11" s="48">
        <f>SUM(N4:N10)</f>
        <v>1076697</v>
      </c>
      <c r="O11" s="44" t="s">
        <v>3</v>
      </c>
      <c r="P11" s="45">
        <f>SUM(P4:P10)</f>
        <v>3859539069</v>
      </c>
      <c r="Q11" s="46" t="s">
        <v>64</v>
      </c>
      <c r="R11" s="43">
        <f>SUM(R4:R10)</f>
        <v>3859539</v>
      </c>
      <c r="S11" s="44" t="s">
        <v>3</v>
      </c>
      <c r="T11" s="11"/>
      <c r="U11" s="11"/>
    </row>
    <row r="12" spans="1:21" ht="25.5" customHeight="1">
      <c r="D12" s="11"/>
      <c r="F12" s="49"/>
      <c r="G12" s="49"/>
      <c r="H12" s="50"/>
      <c r="I12" s="49"/>
      <c r="J12" s="50"/>
      <c r="K12" s="49"/>
      <c r="L12" s="49"/>
      <c r="M12" s="49"/>
      <c r="N12" s="51"/>
      <c r="O12" s="51"/>
      <c r="P12" s="51"/>
      <c r="Q12" s="51"/>
      <c r="R12" s="51"/>
      <c r="S12" s="52"/>
      <c r="T12" s="11"/>
    </row>
    <row r="13" spans="1:21" ht="20.100000000000001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6"/>
    </row>
    <row r="14" spans="1:21" ht="20.100000000000001" customHeight="1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21" ht="20.100000000000001" customHeight="1">
      <c r="A15" s="82"/>
      <c r="B15" s="80"/>
      <c r="C15" s="82"/>
      <c r="D15" s="83"/>
      <c r="E15" s="80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1" ht="20.100000000000001" customHeight="1">
      <c r="A16" s="82"/>
      <c r="B16" s="84"/>
      <c r="C16" s="82"/>
      <c r="D16" s="82"/>
      <c r="E16" s="82"/>
      <c r="F16" s="85"/>
      <c r="G16" s="82"/>
      <c r="H16" s="82"/>
      <c r="I16" s="82"/>
      <c r="J16" s="86"/>
      <c r="K16" s="82"/>
      <c r="L16" s="82"/>
      <c r="M16" s="82"/>
      <c r="N16" s="87"/>
      <c r="O16" s="82"/>
      <c r="P16" s="82"/>
      <c r="Q16" s="82"/>
      <c r="R16" s="86"/>
      <c r="S16" s="82"/>
    </row>
    <row r="18" spans="19:19" ht="20.100000000000001" customHeight="1">
      <c r="S18" s="9"/>
    </row>
    <row r="19" spans="19:19" ht="20.100000000000001" customHeight="1">
      <c r="S19" s="9"/>
    </row>
  </sheetData>
  <phoneticPr fontId="8"/>
  <printOptions horizontalCentered="1" gridLinesSet="0"/>
  <pageMargins left="0.78740157480314965" right="0.78740157480314965" top="0.9055118110236221" bottom="0.62992125984251968" header="0.51181102362204722" footer="0.51181102362204722"/>
  <pageSetup paperSize="9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AL31"/>
  <sheetViews>
    <sheetView zoomScale="85" zoomScaleNormal="85" workbookViewId="0">
      <selection activeCell="AI7" sqref="AI7"/>
    </sheetView>
  </sheetViews>
  <sheetFormatPr defaultRowHeight="24" customHeight="1" outlineLevelCol="1"/>
  <cols>
    <col min="1" max="1" width="0.875" style="1" customWidth="1"/>
    <col min="2" max="2" width="30.625" style="1" customWidth="1"/>
    <col min="3" max="3" width="0.875" style="1" customWidth="1"/>
    <col min="4" max="4" width="14.75" style="1" hidden="1" customWidth="1" outlineLevel="1"/>
    <col min="5" max="5" width="4.5" style="1" hidden="1" customWidth="1" outlineLevel="1"/>
    <col min="6" max="6" width="14.75" style="1" customWidth="1" collapsed="1"/>
    <col min="7" max="7" width="4.5" style="1" customWidth="1"/>
    <col min="8" max="8" width="12.75" style="1" customWidth="1"/>
    <col min="9" max="9" width="2.625" style="1" customWidth="1"/>
    <col min="10" max="10" width="12.75" style="1" customWidth="1"/>
    <col min="11" max="11" width="2.625" style="1" customWidth="1"/>
    <col min="12" max="12" width="3" style="1" customWidth="1"/>
    <col min="13" max="13" width="14.75" style="1" hidden="1" customWidth="1"/>
    <col min="14" max="14" width="4.5" style="1" hidden="1" customWidth="1"/>
    <col min="15" max="15" width="12.75" style="1" hidden="1" customWidth="1"/>
    <col min="16" max="16" width="2.625" style="1" hidden="1" customWidth="1"/>
    <col min="17" max="17" width="12.75" style="1" hidden="1" customWidth="1"/>
    <col min="18" max="18" width="2.625" style="1" hidden="1" customWidth="1"/>
    <col min="19" max="19" width="3" style="1" hidden="1" customWidth="1"/>
    <col min="20" max="20" width="14.75" style="1" hidden="1" customWidth="1"/>
    <col min="21" max="21" width="4.5" style="1" hidden="1" customWidth="1"/>
    <col min="22" max="22" width="12.75" style="1" hidden="1" customWidth="1"/>
    <col min="23" max="23" width="2.625" style="1" hidden="1" customWidth="1"/>
    <col min="24" max="24" width="12.75" style="1" hidden="1" customWidth="1"/>
    <col min="25" max="25" width="2.625" style="1" hidden="1" customWidth="1"/>
    <col min="26" max="26" width="5.625" style="1" hidden="1" customWidth="1" collapsed="1"/>
    <col min="27" max="27" width="0.875" style="1" customWidth="1"/>
    <col min="28" max="28" width="24.125" style="1" customWidth="1"/>
    <col min="29" max="29" width="0.875" style="1" customWidth="1"/>
    <col min="30" max="30" width="14.75" style="1" hidden="1" customWidth="1" outlineLevel="1"/>
    <col min="31" max="31" width="4.5" style="1" hidden="1" customWidth="1" outlineLevel="1"/>
    <col min="32" max="32" width="14.75" style="1" customWidth="1" collapsed="1"/>
    <col min="33" max="33" width="4.5" style="1" customWidth="1"/>
    <col min="34" max="34" width="12.75" style="1" customWidth="1"/>
    <col min="35" max="35" width="2.625" style="1" customWidth="1"/>
    <col min="36" max="36" width="12.75" style="1" customWidth="1"/>
    <col min="37" max="37" width="2.625" style="1" customWidth="1"/>
    <col min="38" max="38" width="3.125" style="1" customWidth="1"/>
    <col min="39" max="16384" width="9" style="1"/>
  </cols>
  <sheetData>
    <row r="1" spans="1:38" ht="24" customHeight="1">
      <c r="A1" s="88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24" customHeight="1">
      <c r="K2" s="89" t="s">
        <v>75</v>
      </c>
      <c r="R2" s="90" t="s">
        <v>76</v>
      </c>
      <c r="S2" s="1" t="str">
        <f>'一般歳入歳出予算（05上）'!$AK$2</f>
        <v>（令和5年9月30日現在）</v>
      </c>
      <c r="Y2" s="90" t="s">
        <v>76</v>
      </c>
      <c r="AK2" s="89" t="str">
        <f>K2</f>
        <v>（令和5年9月30日現在）</v>
      </c>
    </row>
    <row r="3" spans="1:38" ht="24" customHeight="1">
      <c r="A3" s="23"/>
      <c r="B3" s="24" t="s">
        <v>0</v>
      </c>
      <c r="C3" s="25"/>
      <c r="D3" s="26" t="s">
        <v>77</v>
      </c>
      <c r="E3" s="27"/>
      <c r="F3" s="26" t="s">
        <v>77</v>
      </c>
      <c r="G3" s="27"/>
      <c r="H3" s="91" t="s">
        <v>78</v>
      </c>
      <c r="I3" s="27"/>
      <c r="J3" s="26" t="s">
        <v>79</v>
      </c>
      <c r="K3" s="27"/>
      <c r="M3" s="26" t="s">
        <v>80</v>
      </c>
      <c r="N3" s="27"/>
      <c r="O3" s="91" t="s">
        <v>78</v>
      </c>
      <c r="P3" s="27"/>
      <c r="Q3" s="26" t="s">
        <v>79</v>
      </c>
      <c r="R3" s="27"/>
      <c r="T3" s="26" t="s">
        <v>81</v>
      </c>
      <c r="U3" s="27"/>
      <c r="V3" s="91" t="s">
        <v>78</v>
      </c>
      <c r="W3" s="27"/>
      <c r="X3" s="26" t="s">
        <v>79</v>
      </c>
      <c r="Y3" s="27"/>
      <c r="AA3" s="23"/>
      <c r="AB3" s="24" t="s">
        <v>1</v>
      </c>
      <c r="AC3" s="25"/>
      <c r="AD3" s="26" t="s">
        <v>82</v>
      </c>
      <c r="AE3" s="27"/>
      <c r="AF3" s="26" t="s">
        <v>82</v>
      </c>
      <c r="AG3" s="27"/>
      <c r="AH3" s="91" t="s">
        <v>78</v>
      </c>
      <c r="AI3" s="27"/>
      <c r="AJ3" s="26" t="s">
        <v>79</v>
      </c>
      <c r="AK3" s="27"/>
    </row>
    <row r="4" spans="1:38" ht="24" customHeight="1">
      <c r="A4" s="2"/>
      <c r="B4" s="28" t="s">
        <v>2</v>
      </c>
      <c r="C4" s="3"/>
      <c r="D4" s="31">
        <v>9124428966</v>
      </c>
      <c r="E4" s="30" t="s">
        <v>54</v>
      </c>
      <c r="F4" s="57">
        <f>ROUND(D4/1000,0)</f>
        <v>9124429</v>
      </c>
      <c r="G4" s="40" t="s">
        <v>3</v>
      </c>
      <c r="H4" s="92">
        <f t="shared" ref="H4:H26" si="0">ROUND(F4/$AJ$29*1000,0)</f>
        <v>80526</v>
      </c>
      <c r="I4" s="40" t="s">
        <v>83</v>
      </c>
      <c r="J4" s="93">
        <f t="shared" ref="J4:J26" si="1">ROUND(F4/$AJ$30*1000,0)</f>
        <v>145250</v>
      </c>
      <c r="K4" s="40" t="s">
        <v>83</v>
      </c>
      <c r="L4" s="94"/>
      <c r="M4" s="95">
        <f>T4-F4</f>
        <v>-9124429</v>
      </c>
      <c r="N4" s="5" t="s">
        <v>3</v>
      </c>
      <c r="O4" s="96" t="e">
        <f>ROUND(M4/#REF!*1000,0)</f>
        <v>#REF!</v>
      </c>
      <c r="P4" s="97" t="s">
        <v>83</v>
      </c>
      <c r="Q4" s="98" t="e">
        <f>ROUND(M4/#REF!*1000,0)</f>
        <v>#REF!</v>
      </c>
      <c r="R4" s="97" t="s">
        <v>83</v>
      </c>
      <c r="S4" s="94"/>
      <c r="T4" s="95"/>
      <c r="U4" s="5" t="s">
        <v>3</v>
      </c>
      <c r="V4" s="96" t="e">
        <f>ROUND(T4/#REF!*1000,0)</f>
        <v>#REF!</v>
      </c>
      <c r="W4" s="97" t="s">
        <v>83</v>
      </c>
      <c r="X4" s="98" t="e">
        <f>ROUND(T4/#REF!*1000,0)</f>
        <v>#REF!</v>
      </c>
      <c r="Y4" s="97" t="s">
        <v>83</v>
      </c>
      <c r="Z4" s="94"/>
      <c r="AA4" s="2"/>
      <c r="AB4" s="99" t="s">
        <v>4</v>
      </c>
      <c r="AC4" s="3"/>
      <c r="AD4" s="100">
        <v>167599728</v>
      </c>
      <c r="AE4" s="101" t="s">
        <v>54</v>
      </c>
      <c r="AF4" s="57">
        <f>ROUND(AD4/1000,0)</f>
        <v>167600</v>
      </c>
      <c r="AG4" s="40" t="s">
        <v>3</v>
      </c>
      <c r="AH4" s="92">
        <f t="shared" ref="AH4:AH18" si="2">ROUND(AF4/$AJ$29*1000,0)</f>
        <v>1479</v>
      </c>
      <c r="AI4" s="40" t="s">
        <v>83</v>
      </c>
      <c r="AJ4" s="93">
        <f t="shared" ref="AJ4:AJ18" si="3">ROUND(AF4/$AJ$30*1000,0)</f>
        <v>2668</v>
      </c>
      <c r="AK4" s="40" t="s">
        <v>83</v>
      </c>
      <c r="AL4" s="94"/>
    </row>
    <row r="5" spans="1:38" ht="24" customHeight="1">
      <c r="A5" s="2"/>
      <c r="B5" s="28" t="s">
        <v>5</v>
      </c>
      <c r="C5" s="3"/>
      <c r="D5" s="31">
        <v>73297000</v>
      </c>
      <c r="E5" s="30" t="s">
        <v>54</v>
      </c>
      <c r="F5" s="57">
        <f t="shared" ref="F5:F26" si="4">ROUND(D5/1000,0)</f>
        <v>73297</v>
      </c>
      <c r="G5" s="40" t="s">
        <v>3</v>
      </c>
      <c r="H5" s="92">
        <f t="shared" si="0"/>
        <v>647</v>
      </c>
      <c r="I5" s="40" t="s">
        <v>83</v>
      </c>
      <c r="J5" s="93">
        <f t="shared" si="1"/>
        <v>1167</v>
      </c>
      <c r="K5" s="40" t="s">
        <v>83</v>
      </c>
      <c r="L5" s="94"/>
      <c r="M5" s="95">
        <f>T5-F5</f>
        <v>-73297</v>
      </c>
      <c r="N5" s="5" t="s">
        <v>3</v>
      </c>
      <c r="O5" s="96" t="e">
        <f>ROUND(M5/#REF!*1000,0)</f>
        <v>#REF!</v>
      </c>
      <c r="P5" s="97" t="s">
        <v>83</v>
      </c>
      <c r="Q5" s="98" t="e">
        <f>ROUND(M5/#REF!*1000,0)</f>
        <v>#REF!</v>
      </c>
      <c r="R5" s="97" t="s">
        <v>83</v>
      </c>
      <c r="S5" s="94"/>
      <c r="T5" s="95"/>
      <c r="U5" s="5" t="s">
        <v>3</v>
      </c>
      <c r="V5" s="96" t="e">
        <f>ROUND(T5/#REF!*1000,0)</f>
        <v>#REF!</v>
      </c>
      <c r="W5" s="97" t="s">
        <v>83</v>
      </c>
      <c r="X5" s="98" t="e">
        <f>ROUND(T5/#REF!*1000,0)</f>
        <v>#REF!</v>
      </c>
      <c r="Y5" s="97" t="s">
        <v>83</v>
      </c>
      <c r="Z5" s="94"/>
      <c r="AA5" s="2"/>
      <c r="AB5" s="99" t="s">
        <v>6</v>
      </c>
      <c r="AC5" s="3"/>
      <c r="AD5" s="100">
        <v>2087727715</v>
      </c>
      <c r="AE5" s="101" t="s">
        <v>54</v>
      </c>
      <c r="AF5" s="57">
        <f t="shared" ref="AF5:AF18" si="5">ROUND(AD5/1000,0)</f>
        <v>2087728</v>
      </c>
      <c r="AG5" s="40" t="s">
        <v>3</v>
      </c>
      <c r="AH5" s="92">
        <f t="shared" si="2"/>
        <v>18425</v>
      </c>
      <c r="AI5" s="40" t="s">
        <v>83</v>
      </c>
      <c r="AJ5" s="93">
        <f t="shared" si="3"/>
        <v>33234</v>
      </c>
      <c r="AK5" s="40" t="s">
        <v>83</v>
      </c>
      <c r="AL5" s="94"/>
    </row>
    <row r="6" spans="1:38" ht="24" customHeight="1">
      <c r="A6" s="2"/>
      <c r="B6" s="28" t="s">
        <v>7</v>
      </c>
      <c r="C6" s="3"/>
      <c r="D6" s="31">
        <v>1652000</v>
      </c>
      <c r="E6" s="30" t="s">
        <v>54</v>
      </c>
      <c r="F6" s="57">
        <f t="shared" si="4"/>
        <v>1652</v>
      </c>
      <c r="G6" s="40" t="s">
        <v>3</v>
      </c>
      <c r="H6" s="92">
        <f t="shared" si="0"/>
        <v>15</v>
      </c>
      <c r="I6" s="40" t="s">
        <v>83</v>
      </c>
      <c r="J6" s="93">
        <f t="shared" si="1"/>
        <v>26</v>
      </c>
      <c r="K6" s="40" t="s">
        <v>83</v>
      </c>
      <c r="L6" s="94"/>
      <c r="M6" s="95">
        <f>T6-F6</f>
        <v>-1652</v>
      </c>
      <c r="N6" s="5" t="s">
        <v>3</v>
      </c>
      <c r="O6" s="96" t="e">
        <f>ROUND(M6/#REF!*1000,0)</f>
        <v>#REF!</v>
      </c>
      <c r="P6" s="97" t="s">
        <v>83</v>
      </c>
      <c r="Q6" s="98" t="e">
        <f>ROUND(M6/#REF!*1000,0)</f>
        <v>#REF!</v>
      </c>
      <c r="R6" s="97" t="s">
        <v>83</v>
      </c>
      <c r="S6" s="94"/>
      <c r="T6" s="95"/>
      <c r="U6" s="5" t="s">
        <v>3</v>
      </c>
      <c r="V6" s="96" t="e">
        <f>ROUND(T6/#REF!*1000,0)</f>
        <v>#REF!</v>
      </c>
      <c r="W6" s="97" t="s">
        <v>83</v>
      </c>
      <c r="X6" s="98" t="e">
        <f>ROUND(T6/#REF!*1000,0)</f>
        <v>#REF!</v>
      </c>
      <c r="Y6" s="97" t="s">
        <v>83</v>
      </c>
      <c r="Z6" s="94"/>
      <c r="AA6" s="2"/>
      <c r="AB6" s="99" t="s">
        <v>8</v>
      </c>
      <c r="AC6" s="3"/>
      <c r="AD6" s="100">
        <v>11655327138</v>
      </c>
      <c r="AE6" s="101" t="s">
        <v>54</v>
      </c>
      <c r="AF6" s="57">
        <f>ROUND(AD6/1000,0)+1</f>
        <v>11655328</v>
      </c>
      <c r="AG6" s="40" t="s">
        <v>3</v>
      </c>
      <c r="AH6" s="92">
        <f t="shared" si="2"/>
        <v>102861</v>
      </c>
      <c r="AI6" s="40" t="s">
        <v>83</v>
      </c>
      <c r="AJ6" s="93">
        <f t="shared" si="3"/>
        <v>185538</v>
      </c>
      <c r="AK6" s="40" t="s">
        <v>83</v>
      </c>
      <c r="AL6" s="94"/>
    </row>
    <row r="7" spans="1:38" ht="24" customHeight="1">
      <c r="A7" s="2"/>
      <c r="B7" s="28" t="s">
        <v>60</v>
      </c>
      <c r="C7" s="3"/>
      <c r="D7" s="31">
        <v>11017000</v>
      </c>
      <c r="E7" s="30" t="s">
        <v>54</v>
      </c>
      <c r="F7" s="57">
        <f t="shared" si="4"/>
        <v>11017</v>
      </c>
      <c r="G7" s="40" t="s">
        <v>3</v>
      </c>
      <c r="H7" s="92">
        <f t="shared" si="0"/>
        <v>97</v>
      </c>
      <c r="I7" s="40" t="s">
        <v>83</v>
      </c>
      <c r="J7" s="93">
        <f t="shared" si="1"/>
        <v>175</v>
      </c>
      <c r="K7" s="40" t="s">
        <v>83</v>
      </c>
      <c r="L7" s="94"/>
      <c r="M7" s="95">
        <f>T7-F10</f>
        <v>-1599518</v>
      </c>
      <c r="N7" s="5" t="s">
        <v>3</v>
      </c>
      <c r="O7" s="96" t="e">
        <f>ROUND(M7/#REF!*1000,0)</f>
        <v>#REF!</v>
      </c>
      <c r="P7" s="97" t="s">
        <v>83</v>
      </c>
      <c r="Q7" s="98" t="e">
        <f>ROUND(M7/#REF!*1000,0)</f>
        <v>#REF!</v>
      </c>
      <c r="R7" s="97" t="s">
        <v>83</v>
      </c>
      <c r="S7" s="94"/>
      <c r="T7" s="95"/>
      <c r="U7" s="5" t="s">
        <v>3</v>
      </c>
      <c r="V7" s="96" t="e">
        <f>ROUND(T7/#REF!*1000,0)</f>
        <v>#REF!</v>
      </c>
      <c r="W7" s="97" t="s">
        <v>83</v>
      </c>
      <c r="X7" s="98" t="e">
        <f>ROUND(T7/#REF!*1000,0)</f>
        <v>#REF!</v>
      </c>
      <c r="Y7" s="97" t="s">
        <v>83</v>
      </c>
      <c r="Z7" s="94"/>
      <c r="AA7" s="2"/>
      <c r="AB7" s="99" t="s">
        <v>10</v>
      </c>
      <c r="AC7" s="3"/>
      <c r="AD7" s="100">
        <v>1861897844</v>
      </c>
      <c r="AE7" s="101" t="s">
        <v>54</v>
      </c>
      <c r="AF7" s="57">
        <f>ROUND(AD7/1000,0)</f>
        <v>1861898</v>
      </c>
      <c r="AG7" s="40" t="s">
        <v>3</v>
      </c>
      <c r="AH7" s="92">
        <f t="shared" si="2"/>
        <v>16432</v>
      </c>
      <c r="AI7" s="40" t="s">
        <v>83</v>
      </c>
      <c r="AJ7" s="93">
        <f t="shared" si="3"/>
        <v>29639</v>
      </c>
      <c r="AK7" s="40" t="s">
        <v>83</v>
      </c>
      <c r="AL7" s="94"/>
    </row>
    <row r="8" spans="1:38" ht="24" customHeight="1">
      <c r="A8" s="2"/>
      <c r="B8" s="28" t="s">
        <v>61</v>
      </c>
      <c r="C8" s="3"/>
      <c r="D8" s="31">
        <v>0</v>
      </c>
      <c r="E8" s="30" t="s">
        <v>54</v>
      </c>
      <c r="F8" s="57">
        <f t="shared" si="4"/>
        <v>0</v>
      </c>
      <c r="G8" s="40" t="s">
        <v>3</v>
      </c>
      <c r="H8" s="92">
        <f t="shared" si="0"/>
        <v>0</v>
      </c>
      <c r="I8" s="40" t="s">
        <v>83</v>
      </c>
      <c r="J8" s="93">
        <f t="shared" si="1"/>
        <v>0</v>
      </c>
      <c r="K8" s="40" t="s">
        <v>83</v>
      </c>
      <c r="L8" s="94"/>
      <c r="M8" s="95">
        <f>T8-F11</f>
        <v>-12673</v>
      </c>
      <c r="N8" s="5" t="s">
        <v>3</v>
      </c>
      <c r="O8" s="96" t="e">
        <f>ROUND(M8/#REF!*1000,0)</f>
        <v>#REF!</v>
      </c>
      <c r="P8" s="97" t="s">
        <v>83</v>
      </c>
      <c r="Q8" s="98" t="e">
        <f>ROUND(M8/#REF!*1000,0)</f>
        <v>#REF!</v>
      </c>
      <c r="R8" s="97" t="s">
        <v>83</v>
      </c>
      <c r="S8" s="94"/>
      <c r="T8" s="95"/>
      <c r="U8" s="5" t="s">
        <v>3</v>
      </c>
      <c r="V8" s="96" t="e">
        <f>ROUND(T8/#REF!*1000,0)</f>
        <v>#REF!</v>
      </c>
      <c r="W8" s="97" t="s">
        <v>83</v>
      </c>
      <c r="X8" s="98" t="e">
        <f>ROUND(T8/#REF!*1000,0)</f>
        <v>#REF!</v>
      </c>
      <c r="Y8" s="97" t="s">
        <v>83</v>
      </c>
      <c r="Z8" s="94"/>
      <c r="AA8" s="2"/>
      <c r="AB8" s="99" t="s">
        <v>12</v>
      </c>
      <c r="AC8" s="3"/>
      <c r="AD8" s="100">
        <v>40914187</v>
      </c>
      <c r="AE8" s="101" t="s">
        <v>54</v>
      </c>
      <c r="AF8" s="57">
        <f>ROUND(AD8/1000,0)</f>
        <v>40914</v>
      </c>
      <c r="AG8" s="40" t="s">
        <v>3</v>
      </c>
      <c r="AH8" s="92">
        <f t="shared" si="2"/>
        <v>361</v>
      </c>
      <c r="AI8" s="40" t="s">
        <v>83</v>
      </c>
      <c r="AJ8" s="93">
        <f t="shared" si="3"/>
        <v>651</v>
      </c>
      <c r="AK8" s="40" t="s">
        <v>83</v>
      </c>
      <c r="AL8" s="94"/>
    </row>
    <row r="9" spans="1:38" ht="24" customHeight="1">
      <c r="A9" s="2"/>
      <c r="B9" s="28" t="s">
        <v>69</v>
      </c>
      <c r="C9" s="3"/>
      <c r="D9" s="31">
        <v>106202000</v>
      </c>
      <c r="E9" s="30" t="s">
        <v>84</v>
      </c>
      <c r="F9" s="57">
        <f t="shared" si="4"/>
        <v>106202</v>
      </c>
      <c r="G9" s="40" t="s">
        <v>3</v>
      </c>
      <c r="H9" s="92">
        <f t="shared" si="0"/>
        <v>937</v>
      </c>
      <c r="I9" s="40" t="s">
        <v>83</v>
      </c>
      <c r="J9" s="93">
        <f t="shared" si="1"/>
        <v>1691</v>
      </c>
      <c r="K9" s="40" t="s">
        <v>83</v>
      </c>
      <c r="L9" s="94"/>
      <c r="M9" s="95"/>
      <c r="N9" s="5"/>
      <c r="O9" s="96"/>
      <c r="P9" s="97"/>
      <c r="Q9" s="98"/>
      <c r="R9" s="97"/>
      <c r="S9" s="94"/>
      <c r="T9" s="95"/>
      <c r="U9" s="5"/>
      <c r="V9" s="96"/>
      <c r="W9" s="97"/>
      <c r="X9" s="98"/>
      <c r="Y9" s="97"/>
      <c r="Z9" s="94"/>
      <c r="AA9" s="2"/>
      <c r="AB9" s="99" t="s">
        <v>13</v>
      </c>
      <c r="AC9" s="3"/>
      <c r="AD9" s="100">
        <v>150146358</v>
      </c>
      <c r="AE9" s="101" t="s">
        <v>54</v>
      </c>
      <c r="AF9" s="57">
        <f t="shared" si="5"/>
        <v>150146</v>
      </c>
      <c r="AG9" s="40" t="s">
        <v>3</v>
      </c>
      <c r="AH9" s="92">
        <f t="shared" si="2"/>
        <v>1325</v>
      </c>
      <c r="AI9" s="40" t="s">
        <v>83</v>
      </c>
      <c r="AJ9" s="93">
        <f t="shared" si="3"/>
        <v>2390</v>
      </c>
      <c r="AK9" s="40" t="s">
        <v>83</v>
      </c>
      <c r="AL9" s="94"/>
    </row>
    <row r="10" spans="1:38" ht="24" customHeight="1">
      <c r="A10" s="2"/>
      <c r="B10" s="28" t="s">
        <v>9</v>
      </c>
      <c r="C10" s="3"/>
      <c r="D10" s="31">
        <v>1599518000</v>
      </c>
      <c r="E10" s="30" t="s">
        <v>54</v>
      </c>
      <c r="F10" s="57">
        <f t="shared" si="4"/>
        <v>1599518</v>
      </c>
      <c r="G10" s="40" t="s">
        <v>3</v>
      </c>
      <c r="H10" s="92">
        <f t="shared" si="0"/>
        <v>14116</v>
      </c>
      <c r="I10" s="40" t="s">
        <v>83</v>
      </c>
      <c r="J10" s="93">
        <f t="shared" si="1"/>
        <v>25462</v>
      </c>
      <c r="K10" s="40" t="s">
        <v>83</v>
      </c>
      <c r="L10" s="94"/>
      <c r="M10" s="95" t="e">
        <f>T10-#REF!</f>
        <v>#REF!</v>
      </c>
      <c r="N10" s="5" t="s">
        <v>3</v>
      </c>
      <c r="O10" s="96" t="e">
        <f>ROUND(M10/#REF!*1000,0)</f>
        <v>#REF!</v>
      </c>
      <c r="P10" s="97" t="s">
        <v>83</v>
      </c>
      <c r="Q10" s="98" t="e">
        <f>ROUND(M10/#REF!*1000,0)</f>
        <v>#REF!</v>
      </c>
      <c r="R10" s="97" t="s">
        <v>83</v>
      </c>
      <c r="S10" s="94"/>
      <c r="T10" s="95"/>
      <c r="U10" s="5" t="s">
        <v>3</v>
      </c>
      <c r="V10" s="96" t="e">
        <f>ROUND(T10/#REF!*1000,0)</f>
        <v>#REF!</v>
      </c>
      <c r="W10" s="97" t="s">
        <v>83</v>
      </c>
      <c r="X10" s="98" t="e">
        <f>ROUND(T10/#REF!*1000,0)</f>
        <v>#REF!</v>
      </c>
      <c r="Y10" s="97" t="s">
        <v>83</v>
      </c>
      <c r="Z10" s="94"/>
      <c r="AA10" s="2"/>
      <c r="AB10" s="102" t="s">
        <v>14</v>
      </c>
      <c r="AC10" s="3"/>
      <c r="AD10" s="100">
        <v>874292071</v>
      </c>
      <c r="AE10" s="101" t="s">
        <v>54</v>
      </c>
      <c r="AF10" s="57">
        <f t="shared" si="5"/>
        <v>874292</v>
      </c>
      <c r="AG10" s="40" t="s">
        <v>3</v>
      </c>
      <c r="AH10" s="92">
        <f t="shared" si="2"/>
        <v>7716</v>
      </c>
      <c r="AI10" s="40" t="s">
        <v>83</v>
      </c>
      <c r="AJ10" s="93">
        <f t="shared" si="3"/>
        <v>13918</v>
      </c>
      <c r="AK10" s="40" t="s">
        <v>83</v>
      </c>
      <c r="AL10" s="94"/>
    </row>
    <row r="11" spans="1:38" ht="24" customHeight="1">
      <c r="A11" s="2"/>
      <c r="B11" s="28" t="s">
        <v>11</v>
      </c>
      <c r="C11" s="3"/>
      <c r="D11" s="31">
        <v>12672769</v>
      </c>
      <c r="E11" s="30" t="s">
        <v>54</v>
      </c>
      <c r="F11" s="57">
        <f>ROUND(D11/1000,0)</f>
        <v>12673</v>
      </c>
      <c r="G11" s="40" t="s">
        <v>3</v>
      </c>
      <c r="H11" s="92">
        <f t="shared" si="0"/>
        <v>112</v>
      </c>
      <c r="I11" s="40" t="s">
        <v>83</v>
      </c>
      <c r="J11" s="93">
        <f t="shared" si="1"/>
        <v>202</v>
      </c>
      <c r="K11" s="40" t="s">
        <v>83</v>
      </c>
      <c r="L11" s="94"/>
      <c r="M11" s="95">
        <f>T11-F12</f>
        <v>-12131</v>
      </c>
      <c r="N11" s="5" t="s">
        <v>3</v>
      </c>
      <c r="O11" s="96" t="e">
        <f>ROUND(M11/#REF!*1000,0)</f>
        <v>#REF!</v>
      </c>
      <c r="P11" s="97" t="s">
        <v>83</v>
      </c>
      <c r="Q11" s="98" t="e">
        <f>ROUND(M11/#REF!*1000,0)</f>
        <v>#REF!</v>
      </c>
      <c r="R11" s="97" t="s">
        <v>83</v>
      </c>
      <c r="S11" s="94"/>
      <c r="T11" s="95"/>
      <c r="U11" s="5" t="s">
        <v>3</v>
      </c>
      <c r="V11" s="96" t="e">
        <f>ROUND(T11/#REF!*1000,0)</f>
        <v>#REF!</v>
      </c>
      <c r="W11" s="97" t="s">
        <v>83</v>
      </c>
      <c r="X11" s="98" t="e">
        <f>ROUND(T11/#REF!*1000,0)</f>
        <v>#REF!</v>
      </c>
      <c r="Y11" s="97" t="s">
        <v>83</v>
      </c>
      <c r="Z11" s="94"/>
      <c r="AA11" s="2"/>
      <c r="AB11" s="99" t="s">
        <v>16</v>
      </c>
      <c r="AC11" s="3"/>
      <c r="AD11" s="100">
        <v>621232176</v>
      </c>
      <c r="AE11" s="101" t="s">
        <v>54</v>
      </c>
      <c r="AF11" s="57">
        <f t="shared" si="5"/>
        <v>621232</v>
      </c>
      <c r="AG11" s="40" t="s">
        <v>3</v>
      </c>
      <c r="AH11" s="92">
        <f t="shared" si="2"/>
        <v>5483</v>
      </c>
      <c r="AI11" s="40" t="s">
        <v>83</v>
      </c>
      <c r="AJ11" s="93">
        <f t="shared" si="3"/>
        <v>9889</v>
      </c>
      <c r="AK11" s="40" t="s">
        <v>83</v>
      </c>
      <c r="AL11" s="94"/>
    </row>
    <row r="12" spans="1:38" ht="24" customHeight="1">
      <c r="A12" s="2"/>
      <c r="B12" s="28" t="s">
        <v>85</v>
      </c>
      <c r="C12" s="3"/>
      <c r="D12" s="31">
        <v>12131000</v>
      </c>
      <c r="E12" s="30" t="s">
        <v>54</v>
      </c>
      <c r="F12" s="57">
        <f t="shared" si="4"/>
        <v>12131</v>
      </c>
      <c r="G12" s="40" t="s">
        <v>3</v>
      </c>
      <c r="H12" s="92">
        <f t="shared" si="0"/>
        <v>107</v>
      </c>
      <c r="I12" s="40" t="s">
        <v>83</v>
      </c>
      <c r="J12" s="93">
        <f t="shared" si="1"/>
        <v>193</v>
      </c>
      <c r="K12" s="40" t="s">
        <v>83</v>
      </c>
      <c r="L12" s="94"/>
      <c r="M12" s="95">
        <f>T12-F13</f>
        <v>0</v>
      </c>
      <c r="N12" s="5" t="s">
        <v>3</v>
      </c>
      <c r="O12" s="96" t="e">
        <f>ROUND(M12/#REF!*1000,0)</f>
        <v>#REF!</v>
      </c>
      <c r="P12" s="97" t="s">
        <v>83</v>
      </c>
      <c r="Q12" s="98" t="e">
        <f>ROUND(M12/#REF!*1000,0)</f>
        <v>#REF!</v>
      </c>
      <c r="R12" s="97" t="s">
        <v>83</v>
      </c>
      <c r="S12" s="94"/>
      <c r="T12" s="95"/>
      <c r="U12" s="5" t="s">
        <v>3</v>
      </c>
      <c r="V12" s="96" t="e">
        <f>ROUND(T12/#REF!*1000,0)</f>
        <v>#REF!</v>
      </c>
      <c r="W12" s="97" t="s">
        <v>83</v>
      </c>
      <c r="X12" s="98" t="e">
        <f>ROUND(T12/#REF!*1000,0)</f>
        <v>#REF!</v>
      </c>
      <c r="Y12" s="97" t="s">
        <v>83</v>
      </c>
      <c r="Z12" s="94"/>
      <c r="AA12" s="2"/>
      <c r="AB12" s="99" t="s">
        <v>18</v>
      </c>
      <c r="AC12" s="3"/>
      <c r="AD12" s="100">
        <v>1469201736</v>
      </c>
      <c r="AE12" s="101" t="s">
        <v>54</v>
      </c>
      <c r="AF12" s="57">
        <f t="shared" si="5"/>
        <v>1469202</v>
      </c>
      <c r="AG12" s="40" t="s">
        <v>3</v>
      </c>
      <c r="AH12" s="92">
        <f t="shared" si="2"/>
        <v>12966</v>
      </c>
      <c r="AI12" s="40" t="s">
        <v>83</v>
      </c>
      <c r="AJ12" s="93">
        <f t="shared" si="3"/>
        <v>23388</v>
      </c>
      <c r="AK12" s="40" t="s">
        <v>83</v>
      </c>
      <c r="AL12" s="94"/>
    </row>
    <row r="13" spans="1:38" ht="24" customHeight="1">
      <c r="A13" s="2"/>
      <c r="B13" s="13" t="s">
        <v>15</v>
      </c>
      <c r="C13" s="3"/>
      <c r="D13" s="31">
        <v>0</v>
      </c>
      <c r="E13" s="30" t="s">
        <v>54</v>
      </c>
      <c r="F13" s="57">
        <f t="shared" si="4"/>
        <v>0</v>
      </c>
      <c r="G13" s="40" t="s">
        <v>3</v>
      </c>
      <c r="H13" s="92">
        <f t="shared" si="0"/>
        <v>0</v>
      </c>
      <c r="I13" s="40" t="s">
        <v>83</v>
      </c>
      <c r="J13" s="93">
        <f t="shared" si="1"/>
        <v>0</v>
      </c>
      <c r="K13" s="40" t="s">
        <v>83</v>
      </c>
      <c r="L13" s="94"/>
      <c r="M13" s="95">
        <f t="shared" ref="M13:M24" si="6">T13-F15</f>
        <v>-7462418</v>
      </c>
      <c r="N13" s="5" t="s">
        <v>3</v>
      </c>
      <c r="O13" s="96" t="e">
        <f>ROUND(M13/#REF!*1000,0)</f>
        <v>#REF!</v>
      </c>
      <c r="P13" s="97" t="s">
        <v>83</v>
      </c>
      <c r="Q13" s="98" t="e">
        <f>ROUND(M13/#REF!*1000,0)</f>
        <v>#REF!</v>
      </c>
      <c r="R13" s="97" t="s">
        <v>83</v>
      </c>
      <c r="S13" s="94"/>
      <c r="T13" s="95"/>
      <c r="U13" s="5" t="s">
        <v>3</v>
      </c>
      <c r="V13" s="96" t="e">
        <f>ROUND(T13/#REF!*1000,0)</f>
        <v>#REF!</v>
      </c>
      <c r="W13" s="97" t="s">
        <v>83</v>
      </c>
      <c r="X13" s="98" t="e">
        <f>ROUND(T13/#REF!*1000,0)</f>
        <v>#REF!</v>
      </c>
      <c r="Y13" s="97" t="s">
        <v>83</v>
      </c>
      <c r="Z13" s="94"/>
      <c r="AA13" s="2"/>
      <c r="AB13" s="99" t="s">
        <v>20</v>
      </c>
      <c r="AC13" s="3"/>
      <c r="AD13" s="100">
        <v>596667998</v>
      </c>
      <c r="AE13" s="101" t="s">
        <v>54</v>
      </c>
      <c r="AF13" s="57">
        <f t="shared" si="5"/>
        <v>596668</v>
      </c>
      <c r="AG13" s="40" t="s">
        <v>3</v>
      </c>
      <c r="AH13" s="92">
        <f t="shared" si="2"/>
        <v>5266</v>
      </c>
      <c r="AI13" s="40" t="s">
        <v>83</v>
      </c>
      <c r="AJ13" s="93">
        <f t="shared" si="3"/>
        <v>9498</v>
      </c>
      <c r="AK13" s="40" t="s">
        <v>83</v>
      </c>
      <c r="AL13" s="94"/>
    </row>
    <row r="14" spans="1:38" ht="24" customHeight="1">
      <c r="A14" s="2"/>
      <c r="B14" s="28" t="s">
        <v>86</v>
      </c>
      <c r="C14" s="3"/>
      <c r="D14" s="31">
        <v>104459000</v>
      </c>
      <c r="E14" s="30" t="s">
        <v>54</v>
      </c>
      <c r="F14" s="57">
        <f t="shared" si="4"/>
        <v>104459</v>
      </c>
      <c r="G14" s="40" t="s">
        <v>3</v>
      </c>
      <c r="H14" s="92">
        <f t="shared" si="0"/>
        <v>922</v>
      </c>
      <c r="I14" s="40" t="s">
        <v>83</v>
      </c>
      <c r="J14" s="93">
        <f t="shared" si="1"/>
        <v>1663</v>
      </c>
      <c r="K14" s="40" t="s">
        <v>83</v>
      </c>
      <c r="L14" s="94"/>
      <c r="M14" s="95">
        <f t="shared" si="6"/>
        <v>0</v>
      </c>
      <c r="N14" s="5" t="s">
        <v>3</v>
      </c>
      <c r="O14" s="96" t="e">
        <f>ROUND(M14/#REF!*1000,0)</f>
        <v>#REF!</v>
      </c>
      <c r="P14" s="97" t="s">
        <v>83</v>
      </c>
      <c r="Q14" s="98" t="e">
        <f>ROUND(M14/#REF!*1000,0)</f>
        <v>#REF!</v>
      </c>
      <c r="R14" s="97" t="s">
        <v>83</v>
      </c>
      <c r="S14" s="94"/>
      <c r="T14" s="95"/>
      <c r="U14" s="5" t="s">
        <v>3</v>
      </c>
      <c r="V14" s="96" t="e">
        <f>ROUND(T14/#REF!*1000,0)</f>
        <v>#REF!</v>
      </c>
      <c r="W14" s="97" t="s">
        <v>83</v>
      </c>
      <c r="X14" s="98" t="e">
        <f>ROUND(T14/#REF!*1000,0)</f>
        <v>#REF!</v>
      </c>
      <c r="Y14" s="97" t="s">
        <v>83</v>
      </c>
      <c r="Z14" s="94"/>
      <c r="AA14" s="2"/>
      <c r="AB14" s="99" t="s">
        <v>22</v>
      </c>
      <c r="AC14" s="3"/>
      <c r="AD14" s="100">
        <v>4979505382</v>
      </c>
      <c r="AE14" s="101" t="s">
        <v>54</v>
      </c>
      <c r="AF14" s="57">
        <f t="shared" si="5"/>
        <v>4979505</v>
      </c>
      <c r="AG14" s="40" t="s">
        <v>3</v>
      </c>
      <c r="AH14" s="92">
        <f t="shared" si="2"/>
        <v>43945</v>
      </c>
      <c r="AI14" s="40" t="s">
        <v>83</v>
      </c>
      <c r="AJ14" s="93">
        <f t="shared" si="3"/>
        <v>79267</v>
      </c>
      <c r="AK14" s="40" t="s">
        <v>83</v>
      </c>
      <c r="AL14" s="94"/>
    </row>
    <row r="15" spans="1:38" ht="24" customHeight="1">
      <c r="A15" s="2"/>
      <c r="B15" s="28" t="s">
        <v>17</v>
      </c>
      <c r="C15" s="3"/>
      <c r="D15" s="31">
        <v>7462418000</v>
      </c>
      <c r="E15" s="30" t="s">
        <v>54</v>
      </c>
      <c r="F15" s="57">
        <f t="shared" si="4"/>
        <v>7462418</v>
      </c>
      <c r="G15" s="40" t="s">
        <v>3</v>
      </c>
      <c r="H15" s="92">
        <f t="shared" si="0"/>
        <v>65858</v>
      </c>
      <c r="I15" s="40" t="s">
        <v>83</v>
      </c>
      <c r="J15" s="93">
        <f t="shared" si="1"/>
        <v>118792</v>
      </c>
      <c r="K15" s="40" t="s">
        <v>83</v>
      </c>
      <c r="L15" s="94"/>
      <c r="M15" s="95">
        <f t="shared" si="6"/>
        <v>-90241</v>
      </c>
      <c r="N15" s="5" t="s">
        <v>3</v>
      </c>
      <c r="O15" s="96" t="e">
        <f>ROUND(M15/#REF!*1000,0)</f>
        <v>#REF!</v>
      </c>
      <c r="P15" s="97" t="s">
        <v>83</v>
      </c>
      <c r="Q15" s="98" t="e">
        <f>ROUND(M15/#REF!*1000,0)</f>
        <v>#REF!</v>
      </c>
      <c r="R15" s="97" t="s">
        <v>83</v>
      </c>
      <c r="S15" s="94"/>
      <c r="T15" s="95"/>
      <c r="U15" s="5" t="s">
        <v>3</v>
      </c>
      <c r="V15" s="96" t="e">
        <f>ROUND(T15/#REF!*1000,0)</f>
        <v>#REF!</v>
      </c>
      <c r="W15" s="97" t="s">
        <v>83</v>
      </c>
      <c r="X15" s="98" t="e">
        <f>ROUND(T15/#REF!*1000,0)</f>
        <v>#REF!</v>
      </c>
      <c r="Y15" s="97" t="s">
        <v>83</v>
      </c>
      <c r="Z15" s="94"/>
      <c r="AA15" s="2"/>
      <c r="AB15" s="99" t="s">
        <v>24</v>
      </c>
      <c r="AC15" s="3"/>
      <c r="AD15" s="100">
        <v>69214250</v>
      </c>
      <c r="AE15" s="101" t="s">
        <v>54</v>
      </c>
      <c r="AF15" s="57">
        <f>ROUND(AD15/1000,0)</f>
        <v>69214</v>
      </c>
      <c r="AG15" s="40" t="s">
        <v>3</v>
      </c>
      <c r="AH15" s="92">
        <f t="shared" si="2"/>
        <v>611</v>
      </c>
      <c r="AI15" s="40" t="s">
        <v>83</v>
      </c>
      <c r="AJ15" s="93">
        <f t="shared" si="3"/>
        <v>1102</v>
      </c>
      <c r="AK15" s="40" t="s">
        <v>83</v>
      </c>
      <c r="AL15" s="94"/>
    </row>
    <row r="16" spans="1:38" ht="24" customHeight="1">
      <c r="A16" s="2"/>
      <c r="B16" s="28" t="s">
        <v>19</v>
      </c>
      <c r="C16" s="3"/>
      <c r="D16" s="31">
        <v>0</v>
      </c>
      <c r="E16" s="30" t="s">
        <v>54</v>
      </c>
      <c r="F16" s="57">
        <f t="shared" si="4"/>
        <v>0</v>
      </c>
      <c r="G16" s="40" t="s">
        <v>3</v>
      </c>
      <c r="H16" s="92">
        <f t="shared" si="0"/>
        <v>0</v>
      </c>
      <c r="I16" s="40" t="s">
        <v>83</v>
      </c>
      <c r="J16" s="93">
        <f t="shared" si="1"/>
        <v>0</v>
      </c>
      <c r="K16" s="40" t="s">
        <v>83</v>
      </c>
      <c r="L16" s="94"/>
      <c r="M16" s="95">
        <f t="shared" si="6"/>
        <v>-410728</v>
      </c>
      <c r="N16" s="5" t="s">
        <v>3</v>
      </c>
      <c r="O16" s="96" t="e">
        <f>ROUND(M16/#REF!*1000,0)</f>
        <v>#REF!</v>
      </c>
      <c r="P16" s="97" t="s">
        <v>83</v>
      </c>
      <c r="Q16" s="98" t="e">
        <f>ROUND(M16/#REF!*1000,0)</f>
        <v>#REF!</v>
      </c>
      <c r="R16" s="97" t="s">
        <v>83</v>
      </c>
      <c r="S16" s="94"/>
      <c r="T16" s="95"/>
      <c r="U16" s="5" t="s">
        <v>3</v>
      </c>
      <c r="V16" s="96" t="e">
        <f>ROUND(T16/#REF!*1000,0)</f>
        <v>#REF!</v>
      </c>
      <c r="W16" s="97" t="s">
        <v>83</v>
      </c>
      <c r="X16" s="98" t="e">
        <f>ROUND(T16/#REF!*1000,0)</f>
        <v>#REF!</v>
      </c>
      <c r="Y16" s="97" t="s">
        <v>83</v>
      </c>
      <c r="Z16" s="94"/>
      <c r="AA16" s="2"/>
      <c r="AB16" s="103" t="s">
        <v>26</v>
      </c>
      <c r="AC16" s="104"/>
      <c r="AD16" s="100">
        <v>1490663270</v>
      </c>
      <c r="AE16" s="101" t="s">
        <v>54</v>
      </c>
      <c r="AF16" s="57">
        <f t="shared" si="5"/>
        <v>1490663</v>
      </c>
      <c r="AG16" s="40" t="s">
        <v>3</v>
      </c>
      <c r="AH16" s="92">
        <f t="shared" si="2"/>
        <v>13156</v>
      </c>
      <c r="AI16" s="40" t="s">
        <v>83</v>
      </c>
      <c r="AJ16" s="93">
        <f t="shared" si="3"/>
        <v>23729</v>
      </c>
      <c r="AK16" s="40" t="s">
        <v>83</v>
      </c>
      <c r="AL16" s="94"/>
    </row>
    <row r="17" spans="1:38" ht="24" customHeight="1">
      <c r="A17" s="2"/>
      <c r="B17" s="28" t="s">
        <v>21</v>
      </c>
      <c r="C17" s="3"/>
      <c r="D17" s="31">
        <v>90241474</v>
      </c>
      <c r="E17" s="30" t="s">
        <v>54</v>
      </c>
      <c r="F17" s="57">
        <f>ROUND(D17/1000,0)</f>
        <v>90241</v>
      </c>
      <c r="G17" s="40" t="s">
        <v>3</v>
      </c>
      <c r="H17" s="92">
        <f t="shared" si="0"/>
        <v>796</v>
      </c>
      <c r="I17" s="40" t="s">
        <v>83</v>
      </c>
      <c r="J17" s="93">
        <f t="shared" si="1"/>
        <v>1437</v>
      </c>
      <c r="K17" s="40" t="s">
        <v>83</v>
      </c>
      <c r="L17" s="94"/>
      <c r="M17" s="95">
        <f t="shared" si="6"/>
        <v>-4165938</v>
      </c>
      <c r="N17" s="5" t="s">
        <v>3</v>
      </c>
      <c r="O17" s="96" t="e">
        <f>ROUND(M17/#REF!*1000,0)</f>
        <v>#REF!</v>
      </c>
      <c r="P17" s="97" t="s">
        <v>83</v>
      </c>
      <c r="Q17" s="98" t="e">
        <f>ROUND(M17/#REF!*1000,0)</f>
        <v>#REF!</v>
      </c>
      <c r="R17" s="97" t="s">
        <v>83</v>
      </c>
      <c r="S17" s="94"/>
      <c r="T17" s="95"/>
      <c r="U17" s="5" t="s">
        <v>3</v>
      </c>
      <c r="V17" s="96" t="e">
        <f>ROUND(T17/#REF!*1000,0)</f>
        <v>#REF!</v>
      </c>
      <c r="W17" s="97" t="s">
        <v>83</v>
      </c>
      <c r="X17" s="98" t="e">
        <f>ROUND(T17/#REF!*1000,0)</f>
        <v>#REF!</v>
      </c>
      <c r="Y17" s="97" t="s">
        <v>83</v>
      </c>
      <c r="Z17" s="94"/>
      <c r="AA17" s="2"/>
      <c r="AB17" s="99" t="s">
        <v>28</v>
      </c>
      <c r="AC17" s="3"/>
      <c r="AD17" s="100">
        <v>0</v>
      </c>
      <c r="AE17" s="101" t="s">
        <v>54</v>
      </c>
      <c r="AF17" s="57">
        <f t="shared" si="5"/>
        <v>0</v>
      </c>
      <c r="AG17" s="40" t="s">
        <v>3</v>
      </c>
      <c r="AH17" s="92">
        <f t="shared" si="2"/>
        <v>0</v>
      </c>
      <c r="AI17" s="40" t="s">
        <v>83</v>
      </c>
      <c r="AJ17" s="93">
        <f t="shared" si="3"/>
        <v>0</v>
      </c>
      <c r="AK17" s="40" t="s">
        <v>83</v>
      </c>
      <c r="AL17" s="94"/>
    </row>
    <row r="18" spans="1:38" ht="24" customHeight="1">
      <c r="A18" s="2"/>
      <c r="B18" s="28" t="s">
        <v>23</v>
      </c>
      <c r="C18" s="3"/>
      <c r="D18" s="31">
        <v>410728109</v>
      </c>
      <c r="E18" s="30" t="s">
        <v>54</v>
      </c>
      <c r="F18" s="57">
        <f>ROUND(D18/1000,0)</f>
        <v>410728</v>
      </c>
      <c r="G18" s="40" t="s">
        <v>3</v>
      </c>
      <c r="H18" s="92">
        <f t="shared" si="0"/>
        <v>3625</v>
      </c>
      <c r="I18" s="40" t="s">
        <v>83</v>
      </c>
      <c r="J18" s="93">
        <f t="shared" si="1"/>
        <v>6538</v>
      </c>
      <c r="K18" s="40" t="s">
        <v>83</v>
      </c>
      <c r="L18" s="94"/>
      <c r="M18" s="95">
        <f t="shared" si="6"/>
        <v>-327119</v>
      </c>
      <c r="N18" s="5" t="s">
        <v>3</v>
      </c>
      <c r="O18" s="96" t="e">
        <f>ROUND(M18/#REF!*1000,0)</f>
        <v>#REF!</v>
      </c>
      <c r="P18" s="97" t="s">
        <v>83</v>
      </c>
      <c r="Q18" s="98" t="e">
        <f>ROUND(M18/#REF!*1000,0)</f>
        <v>#REF!</v>
      </c>
      <c r="R18" s="97" t="s">
        <v>83</v>
      </c>
      <c r="S18" s="94"/>
      <c r="T18" s="95"/>
      <c r="U18" s="5" t="s">
        <v>3</v>
      </c>
      <c r="V18" s="96" t="e">
        <f>ROUND(T18/#REF!*1000,0)</f>
        <v>#REF!</v>
      </c>
      <c r="W18" s="97" t="s">
        <v>83</v>
      </c>
      <c r="X18" s="98" t="e">
        <f>ROUND(T18/#REF!*1000,0)</f>
        <v>#REF!</v>
      </c>
      <c r="Y18" s="97" t="s">
        <v>83</v>
      </c>
      <c r="Z18" s="94"/>
      <c r="AA18" s="2"/>
      <c r="AB18" s="99" t="s">
        <v>30</v>
      </c>
      <c r="AC18" s="3"/>
      <c r="AD18" s="100">
        <v>0</v>
      </c>
      <c r="AE18" s="101" t="s">
        <v>54</v>
      </c>
      <c r="AF18" s="57">
        <f t="shared" si="5"/>
        <v>0</v>
      </c>
      <c r="AG18" s="40" t="s">
        <v>3</v>
      </c>
      <c r="AH18" s="92">
        <f t="shared" si="2"/>
        <v>0</v>
      </c>
      <c r="AI18" s="40" t="s">
        <v>83</v>
      </c>
      <c r="AJ18" s="93">
        <f t="shared" si="3"/>
        <v>0</v>
      </c>
      <c r="AK18" s="40" t="s">
        <v>83</v>
      </c>
      <c r="AL18" s="94"/>
    </row>
    <row r="19" spans="1:38" ht="24" customHeight="1">
      <c r="A19" s="2"/>
      <c r="B19" s="28" t="s">
        <v>25</v>
      </c>
      <c r="C19" s="3"/>
      <c r="D19" s="31">
        <v>4165938175</v>
      </c>
      <c r="E19" s="30" t="s">
        <v>54</v>
      </c>
      <c r="F19" s="57">
        <f>ROUND(D19/1000,0)</f>
        <v>4165938</v>
      </c>
      <c r="G19" s="40" t="s">
        <v>3</v>
      </c>
      <c r="H19" s="92">
        <f t="shared" si="0"/>
        <v>36766</v>
      </c>
      <c r="I19" s="40" t="s">
        <v>83</v>
      </c>
      <c r="J19" s="93">
        <f t="shared" si="1"/>
        <v>66317</v>
      </c>
      <c r="K19" s="40" t="s">
        <v>83</v>
      </c>
      <c r="L19" s="94"/>
      <c r="M19" s="95">
        <f t="shared" si="6"/>
        <v>-284406</v>
      </c>
      <c r="N19" s="5" t="s">
        <v>3</v>
      </c>
      <c r="O19" s="96" t="e">
        <f>ROUND(M19/#REF!*1000,0)</f>
        <v>#REF!</v>
      </c>
      <c r="P19" s="97" t="s">
        <v>83</v>
      </c>
      <c r="Q19" s="98" t="e">
        <f>ROUND(M19/#REF!*1000,0)</f>
        <v>#REF!</v>
      </c>
      <c r="R19" s="97" t="s">
        <v>83</v>
      </c>
      <c r="S19" s="94"/>
      <c r="T19" s="95"/>
      <c r="U19" s="5" t="s">
        <v>3</v>
      </c>
      <c r="V19" s="96" t="e">
        <f>ROUND(T19/#REF!*1000,0)</f>
        <v>#REF!</v>
      </c>
      <c r="W19" s="97" t="s">
        <v>83</v>
      </c>
      <c r="X19" s="98" t="e">
        <f>ROUND(T19/#REF!*1000,0)</f>
        <v>#REF!</v>
      </c>
      <c r="Y19" s="97" t="s">
        <v>83</v>
      </c>
      <c r="Z19" s="94"/>
      <c r="AA19" s="2"/>
      <c r="AB19" s="105"/>
      <c r="AC19" s="104"/>
      <c r="AD19" s="105"/>
      <c r="AE19" s="105"/>
      <c r="AF19" s="106"/>
      <c r="AG19" s="107"/>
      <c r="AH19" s="105"/>
      <c r="AI19" s="104"/>
      <c r="AJ19" s="105"/>
      <c r="AK19" s="104"/>
      <c r="AL19" s="94"/>
    </row>
    <row r="20" spans="1:38" ht="24" customHeight="1">
      <c r="A20" s="2"/>
      <c r="B20" s="28" t="s">
        <v>27</v>
      </c>
      <c r="C20" s="3"/>
      <c r="D20" s="31">
        <v>327118582</v>
      </c>
      <c r="E20" s="30" t="s">
        <v>54</v>
      </c>
      <c r="F20" s="57">
        <f>ROUND(D20/1000,0)</f>
        <v>327119</v>
      </c>
      <c r="G20" s="40" t="s">
        <v>3</v>
      </c>
      <c r="H20" s="92">
        <f t="shared" si="0"/>
        <v>2887</v>
      </c>
      <c r="I20" s="40" t="s">
        <v>83</v>
      </c>
      <c r="J20" s="93">
        <f t="shared" si="1"/>
        <v>5207</v>
      </c>
      <c r="K20" s="40" t="s">
        <v>83</v>
      </c>
      <c r="L20" s="94"/>
      <c r="M20" s="95">
        <f t="shared" si="6"/>
        <v>-164713</v>
      </c>
      <c r="N20" s="5" t="s">
        <v>3</v>
      </c>
      <c r="O20" s="96" t="e">
        <f>ROUND(M20/#REF!*1000,0)</f>
        <v>#REF!</v>
      </c>
      <c r="P20" s="97" t="s">
        <v>83</v>
      </c>
      <c r="Q20" s="98" t="e">
        <f>ROUND(M20/#REF!*1000,0)</f>
        <v>#REF!</v>
      </c>
      <c r="R20" s="97" t="s">
        <v>83</v>
      </c>
      <c r="S20" s="94"/>
      <c r="T20" s="95"/>
      <c r="U20" s="5" t="s">
        <v>3</v>
      </c>
      <c r="V20" s="96" t="e">
        <f>ROUND(T20/#REF!*1000,0)</f>
        <v>#REF!</v>
      </c>
      <c r="W20" s="97" t="s">
        <v>83</v>
      </c>
      <c r="X20" s="98" t="e">
        <f>ROUND(T20/#REF!*1000,0)</f>
        <v>#REF!</v>
      </c>
      <c r="Y20" s="97" t="s">
        <v>83</v>
      </c>
      <c r="Z20" s="94"/>
      <c r="AA20" s="2"/>
      <c r="AB20" s="99"/>
      <c r="AC20" s="3"/>
      <c r="AD20" s="100"/>
      <c r="AE20" s="101"/>
      <c r="AF20" s="57"/>
      <c r="AG20" s="40"/>
      <c r="AH20" s="108"/>
      <c r="AI20" s="40"/>
      <c r="AJ20" s="67"/>
      <c r="AK20" s="40"/>
      <c r="AL20" s="94"/>
    </row>
    <row r="21" spans="1:38" ht="24" customHeight="1">
      <c r="A21" s="2"/>
      <c r="B21" s="28" t="s">
        <v>29</v>
      </c>
      <c r="C21" s="3"/>
      <c r="D21" s="31">
        <v>284405839</v>
      </c>
      <c r="E21" s="30" t="s">
        <v>54</v>
      </c>
      <c r="F21" s="57">
        <f>ROUND(D21/1000,0)</f>
        <v>284406</v>
      </c>
      <c r="G21" s="40" t="s">
        <v>3</v>
      </c>
      <c r="H21" s="92">
        <f t="shared" si="0"/>
        <v>2510</v>
      </c>
      <c r="I21" s="40" t="s">
        <v>83</v>
      </c>
      <c r="J21" s="93">
        <f t="shared" si="1"/>
        <v>4527</v>
      </c>
      <c r="K21" s="40" t="s">
        <v>83</v>
      </c>
      <c r="L21" s="94"/>
      <c r="M21" s="95">
        <f t="shared" si="6"/>
        <v>0</v>
      </c>
      <c r="N21" s="5" t="s">
        <v>3</v>
      </c>
      <c r="O21" s="96" t="e">
        <f>ROUND(M21/#REF!*1000,0)</f>
        <v>#REF!</v>
      </c>
      <c r="P21" s="97" t="s">
        <v>83</v>
      </c>
      <c r="Q21" s="98" t="e">
        <f>ROUND(M21/#REF!*1000,0)</f>
        <v>#REF!</v>
      </c>
      <c r="R21" s="97" t="s">
        <v>83</v>
      </c>
      <c r="S21" s="94"/>
      <c r="T21" s="95"/>
      <c r="U21" s="5" t="s">
        <v>3</v>
      </c>
      <c r="V21" s="96" t="e">
        <f>ROUND(T21/#REF!*1000,0)</f>
        <v>#REF!</v>
      </c>
      <c r="W21" s="97" t="s">
        <v>83</v>
      </c>
      <c r="X21" s="98" t="e">
        <f>ROUND(T21/#REF!*1000,0)</f>
        <v>#REF!</v>
      </c>
      <c r="Y21" s="97" t="s">
        <v>83</v>
      </c>
      <c r="Z21" s="94"/>
      <c r="AA21" s="2"/>
      <c r="AB21" s="99"/>
      <c r="AC21" s="3"/>
      <c r="AD21" s="100"/>
      <c r="AE21" s="101"/>
      <c r="AF21" s="57"/>
      <c r="AG21" s="40"/>
      <c r="AH21" s="108"/>
      <c r="AI21" s="40"/>
      <c r="AJ21" s="67"/>
      <c r="AK21" s="40"/>
      <c r="AL21" s="94"/>
    </row>
    <row r="22" spans="1:38" ht="24" customHeight="1">
      <c r="A22" s="2"/>
      <c r="B22" s="28" t="s">
        <v>31</v>
      </c>
      <c r="C22" s="3"/>
      <c r="D22" s="31">
        <v>164713400</v>
      </c>
      <c r="E22" s="30" t="s">
        <v>54</v>
      </c>
      <c r="F22" s="57">
        <f t="shared" si="4"/>
        <v>164713</v>
      </c>
      <c r="G22" s="40" t="s">
        <v>3</v>
      </c>
      <c r="H22" s="92">
        <f t="shared" si="0"/>
        <v>1454</v>
      </c>
      <c r="I22" s="40" t="s">
        <v>83</v>
      </c>
      <c r="J22" s="93">
        <f>ROUND(F22/$AJ$30*1000,0)+1</f>
        <v>2623</v>
      </c>
      <c r="K22" s="40" t="s">
        <v>83</v>
      </c>
      <c r="L22" s="94"/>
      <c r="M22" s="95">
        <f t="shared" si="6"/>
        <v>-1095703</v>
      </c>
      <c r="N22" s="5" t="s">
        <v>3</v>
      </c>
      <c r="O22" s="96" t="e">
        <f>ROUND(M22/#REF!*1000,0)</f>
        <v>#REF!</v>
      </c>
      <c r="P22" s="97" t="s">
        <v>83</v>
      </c>
      <c r="Q22" s="98" t="e">
        <f>ROUND(M22/#REF!*1000,0)</f>
        <v>#REF!</v>
      </c>
      <c r="R22" s="97" t="s">
        <v>83</v>
      </c>
      <c r="S22" s="94"/>
      <c r="T22" s="95"/>
      <c r="U22" s="5" t="s">
        <v>3</v>
      </c>
      <c r="V22" s="96" t="e">
        <f>ROUND(T22/#REF!*1000,0)</f>
        <v>#REF!</v>
      </c>
      <c r="W22" s="97" t="s">
        <v>83</v>
      </c>
      <c r="X22" s="98" t="e">
        <f>ROUND(T22/#REF!*1000,0)</f>
        <v>#REF!</v>
      </c>
      <c r="Y22" s="97" t="s">
        <v>83</v>
      </c>
      <c r="Z22" s="94"/>
      <c r="AA22" s="2"/>
      <c r="AB22" s="99"/>
      <c r="AC22" s="3"/>
      <c r="AD22" s="100"/>
      <c r="AE22" s="101"/>
      <c r="AF22" s="57"/>
      <c r="AG22" s="40"/>
      <c r="AH22" s="108"/>
      <c r="AI22" s="40"/>
      <c r="AJ22" s="67"/>
      <c r="AK22" s="40"/>
      <c r="AL22" s="94"/>
    </row>
    <row r="23" spans="1:38" ht="24" customHeight="1">
      <c r="A23" s="2"/>
      <c r="B23" s="28" t="s">
        <v>32</v>
      </c>
      <c r="C23" s="3"/>
      <c r="D23" s="31">
        <v>0</v>
      </c>
      <c r="E23" s="30" t="s">
        <v>54</v>
      </c>
      <c r="F23" s="57">
        <f t="shared" si="4"/>
        <v>0</v>
      </c>
      <c r="G23" s="40" t="s">
        <v>3</v>
      </c>
      <c r="H23" s="92">
        <f t="shared" si="0"/>
        <v>0</v>
      </c>
      <c r="I23" s="40" t="s">
        <v>83</v>
      </c>
      <c r="J23" s="93">
        <f t="shared" si="1"/>
        <v>0</v>
      </c>
      <c r="K23" s="40" t="s">
        <v>83</v>
      </c>
      <c r="L23" s="94"/>
      <c r="M23" s="95">
        <f t="shared" si="6"/>
        <v>-75907</v>
      </c>
      <c r="N23" s="5" t="s">
        <v>3</v>
      </c>
      <c r="O23" s="96" t="e">
        <f>ROUND(M23/#REF!*1000,0)</f>
        <v>#REF!</v>
      </c>
      <c r="P23" s="97" t="s">
        <v>83</v>
      </c>
      <c r="Q23" s="98" t="e">
        <f>ROUND(M23/#REF!*1000,0)</f>
        <v>#REF!</v>
      </c>
      <c r="R23" s="97" t="s">
        <v>83</v>
      </c>
      <c r="S23" s="94"/>
      <c r="T23" s="95"/>
      <c r="U23" s="5" t="s">
        <v>3</v>
      </c>
      <c r="V23" s="96" t="e">
        <f>ROUND(T23/#REF!*1000,0)</f>
        <v>#REF!</v>
      </c>
      <c r="W23" s="97" t="s">
        <v>83</v>
      </c>
      <c r="X23" s="98" t="e">
        <f>ROUND(T23/#REF!*1000,0)</f>
        <v>#REF!</v>
      </c>
      <c r="Y23" s="97" t="s">
        <v>83</v>
      </c>
      <c r="Z23" s="94"/>
      <c r="AA23" s="2"/>
      <c r="AB23" s="99"/>
      <c r="AC23" s="3"/>
      <c r="AD23" s="100"/>
      <c r="AE23" s="101"/>
      <c r="AF23" s="57"/>
      <c r="AG23" s="40"/>
      <c r="AH23" s="108"/>
      <c r="AI23" s="40"/>
      <c r="AJ23" s="67"/>
      <c r="AK23" s="40"/>
      <c r="AL23" s="94"/>
    </row>
    <row r="24" spans="1:38" ht="24" customHeight="1">
      <c r="A24" s="2"/>
      <c r="B24" s="28" t="s">
        <v>33</v>
      </c>
      <c r="C24" s="3"/>
      <c r="D24" s="31">
        <v>1095703382</v>
      </c>
      <c r="E24" s="30" t="s">
        <v>54</v>
      </c>
      <c r="F24" s="57">
        <f t="shared" si="4"/>
        <v>1095703</v>
      </c>
      <c r="G24" s="40" t="s">
        <v>3</v>
      </c>
      <c r="H24" s="92">
        <f t="shared" si="0"/>
        <v>9670</v>
      </c>
      <c r="I24" s="40" t="s">
        <v>83</v>
      </c>
      <c r="J24" s="93">
        <f t="shared" si="1"/>
        <v>17442</v>
      </c>
      <c r="K24" s="40" t="s">
        <v>83</v>
      </c>
      <c r="L24" s="94"/>
      <c r="M24" s="95">
        <f t="shared" si="6"/>
        <v>0</v>
      </c>
      <c r="N24" s="5" t="s">
        <v>3</v>
      </c>
      <c r="O24" s="96" t="e">
        <f>ROUND(M24/#REF!*1000,0)</f>
        <v>#REF!</v>
      </c>
      <c r="P24" s="97" t="s">
        <v>83</v>
      </c>
      <c r="Q24" s="98" t="e">
        <f>ROUND(M24/#REF!*1000,0)</f>
        <v>#REF!</v>
      </c>
      <c r="R24" s="97" t="s">
        <v>83</v>
      </c>
      <c r="S24" s="94"/>
      <c r="T24" s="95"/>
      <c r="U24" s="5" t="s">
        <v>3</v>
      </c>
      <c r="V24" s="96" t="e">
        <f>ROUND(T24/#REF!*1000,0)</f>
        <v>#REF!</v>
      </c>
      <c r="W24" s="97" t="s">
        <v>83</v>
      </c>
      <c r="X24" s="98" t="e">
        <f>ROUND(T24/#REF!*1000,0)</f>
        <v>#REF!</v>
      </c>
      <c r="Y24" s="97" t="s">
        <v>83</v>
      </c>
      <c r="Z24" s="94"/>
      <c r="AA24" s="2"/>
      <c r="AB24" s="99"/>
      <c r="AC24" s="3"/>
      <c r="AD24" s="100"/>
      <c r="AE24" s="101"/>
      <c r="AF24" s="57"/>
      <c r="AG24" s="40"/>
      <c r="AH24" s="108"/>
      <c r="AI24" s="40"/>
      <c r="AJ24" s="67"/>
      <c r="AK24" s="40"/>
      <c r="AL24" s="94"/>
    </row>
    <row r="25" spans="1:38" ht="24" customHeight="1">
      <c r="A25" s="2"/>
      <c r="B25" s="28" t="s">
        <v>34</v>
      </c>
      <c r="C25" s="3"/>
      <c r="D25" s="31">
        <v>75906581</v>
      </c>
      <c r="E25" s="30" t="s">
        <v>54</v>
      </c>
      <c r="F25" s="57">
        <f>ROUND(D25/1000,0)</f>
        <v>75907</v>
      </c>
      <c r="G25" s="40" t="s">
        <v>3</v>
      </c>
      <c r="H25" s="92">
        <f t="shared" si="0"/>
        <v>670</v>
      </c>
      <c r="I25" s="40" t="s">
        <v>83</v>
      </c>
      <c r="J25" s="93">
        <f t="shared" si="1"/>
        <v>1208</v>
      </c>
      <c r="K25" s="40" t="s">
        <v>83</v>
      </c>
      <c r="L25" s="94"/>
      <c r="M25" s="95">
        <f>T25-F14</f>
        <v>-104459</v>
      </c>
      <c r="N25" s="5" t="s">
        <v>3</v>
      </c>
      <c r="O25" s="96" t="e">
        <f>ROUND(M25/#REF!*1000,0)</f>
        <v>#REF!</v>
      </c>
      <c r="P25" s="97" t="s">
        <v>83</v>
      </c>
      <c r="Q25" s="98" t="e">
        <f>ROUND(M25/#REF!*1000,0)</f>
        <v>#REF!</v>
      </c>
      <c r="R25" s="97" t="s">
        <v>83</v>
      </c>
      <c r="S25" s="94"/>
      <c r="T25" s="95"/>
      <c r="U25" s="5" t="s">
        <v>3</v>
      </c>
      <c r="V25" s="96" t="e">
        <f>ROUND(T25/#REF!*1000,0)</f>
        <v>#REF!</v>
      </c>
      <c r="W25" s="97" t="s">
        <v>83</v>
      </c>
      <c r="X25" s="98" t="e">
        <f>ROUND(T25/#REF!*1000,0)</f>
        <v>#REF!</v>
      </c>
      <c r="Y25" s="97" t="s">
        <v>83</v>
      </c>
      <c r="Z25" s="94"/>
      <c r="AA25" s="2"/>
      <c r="AB25" s="99"/>
      <c r="AC25" s="3"/>
      <c r="AD25" s="100"/>
      <c r="AE25" s="101"/>
      <c r="AF25" s="57"/>
      <c r="AG25" s="40"/>
      <c r="AH25" s="108"/>
      <c r="AI25" s="40"/>
      <c r="AJ25" s="67"/>
      <c r="AK25" s="40"/>
      <c r="AL25" s="94"/>
    </row>
    <row r="26" spans="1:38" ht="24" customHeight="1">
      <c r="A26" s="2"/>
      <c r="B26" s="28" t="s">
        <v>35</v>
      </c>
      <c r="C26" s="3"/>
      <c r="D26" s="31">
        <v>0</v>
      </c>
      <c r="E26" s="30" t="s">
        <v>54</v>
      </c>
      <c r="F26" s="57">
        <f t="shared" si="4"/>
        <v>0</v>
      </c>
      <c r="G26" s="40" t="s">
        <v>3</v>
      </c>
      <c r="H26" s="92">
        <f t="shared" si="0"/>
        <v>0</v>
      </c>
      <c r="I26" s="40" t="s">
        <v>83</v>
      </c>
      <c r="J26" s="93">
        <f t="shared" si="1"/>
        <v>0</v>
      </c>
      <c r="K26" s="40" t="s">
        <v>83</v>
      </c>
      <c r="L26" s="94"/>
      <c r="M26" s="109" t="e">
        <f>SUM(M4:M25)</f>
        <v>#REF!</v>
      </c>
      <c r="N26" s="110" t="s">
        <v>3</v>
      </c>
      <c r="O26" s="111" t="e">
        <f>SUM(O4:O25)</f>
        <v>#REF!</v>
      </c>
      <c r="P26" s="110" t="s">
        <v>83</v>
      </c>
      <c r="Q26" s="109" t="e">
        <f>SUM(Q4:Q25)</f>
        <v>#REF!</v>
      </c>
      <c r="R26" s="110" t="s">
        <v>83</v>
      </c>
      <c r="S26" s="94"/>
      <c r="T26" s="109">
        <f>SUM(T4:T25)</f>
        <v>0</v>
      </c>
      <c r="U26" s="110" t="s">
        <v>3</v>
      </c>
      <c r="V26" s="111" t="e">
        <f>SUM(V4:V25)</f>
        <v>#REF!</v>
      </c>
      <c r="W26" s="110" t="s">
        <v>83</v>
      </c>
      <c r="X26" s="109" t="e">
        <f>SUM(X4:X25)</f>
        <v>#REF!</v>
      </c>
      <c r="Y26" s="110" t="s">
        <v>83</v>
      </c>
      <c r="Z26" s="94"/>
      <c r="AA26" s="2"/>
      <c r="AB26" s="99"/>
      <c r="AC26" s="3"/>
      <c r="AD26" s="100"/>
      <c r="AE26" s="101"/>
      <c r="AF26" s="67"/>
      <c r="AG26" s="40"/>
      <c r="AH26" s="108"/>
      <c r="AI26" s="40"/>
      <c r="AJ26" s="67"/>
      <c r="AK26" s="40"/>
      <c r="AL26" s="94"/>
    </row>
    <row r="27" spans="1:38" s="66" customFormat="1" ht="24" customHeight="1">
      <c r="A27" s="67"/>
      <c r="B27" s="62" t="s">
        <v>36</v>
      </c>
      <c r="C27" s="63"/>
      <c r="D27" s="64">
        <f>SUM(D4:D26)</f>
        <v>25122551277</v>
      </c>
      <c r="E27" s="65" t="s">
        <v>54</v>
      </c>
      <c r="F27" s="59">
        <f>SUM(F4:F26)</f>
        <v>25122551</v>
      </c>
      <c r="G27" s="44" t="s">
        <v>3</v>
      </c>
      <c r="H27" s="112">
        <f>SUM(H4:H26)</f>
        <v>221715</v>
      </c>
      <c r="I27" s="44" t="s">
        <v>83</v>
      </c>
      <c r="J27" s="59">
        <f>SUM(J4:J26)</f>
        <v>399920</v>
      </c>
      <c r="K27" s="44" t="s">
        <v>83</v>
      </c>
      <c r="O27" s="113"/>
      <c r="Q27" s="113"/>
      <c r="V27" s="113"/>
      <c r="X27" s="113"/>
      <c r="AA27" s="61"/>
      <c r="AB27" s="62" t="s">
        <v>36</v>
      </c>
      <c r="AC27" s="63"/>
      <c r="AD27" s="64">
        <f>SUM(AD4:AD26)</f>
        <v>26064389853</v>
      </c>
      <c r="AE27" s="65" t="s">
        <v>54</v>
      </c>
      <c r="AF27" s="59">
        <f>SUM(AF4:AF26)</f>
        <v>26064390</v>
      </c>
      <c r="AG27" s="44" t="s">
        <v>3</v>
      </c>
      <c r="AH27" s="112">
        <f>SUM(AH4:AH26)</f>
        <v>230026</v>
      </c>
      <c r="AI27" s="44" t="s">
        <v>83</v>
      </c>
      <c r="AJ27" s="43">
        <f>SUM(AJ4:AJ26)</f>
        <v>414911</v>
      </c>
      <c r="AK27" s="44" t="s">
        <v>83</v>
      </c>
    </row>
    <row r="28" spans="1:38" s="66" customFormat="1" ht="24" customHeight="1">
      <c r="A28" s="114"/>
      <c r="H28" s="113"/>
      <c r="J28" s="113"/>
    </row>
    <row r="29" spans="1:38" ht="24" customHeight="1">
      <c r="AF29" s="115"/>
      <c r="AG29" s="115"/>
      <c r="AH29" s="115"/>
      <c r="AI29" s="116" t="s">
        <v>87</v>
      </c>
      <c r="AJ29" s="117">
        <v>113311</v>
      </c>
    </row>
    <row r="30" spans="1:38" ht="24" customHeight="1">
      <c r="AF30" s="115"/>
      <c r="AG30" s="115"/>
      <c r="AH30" s="115"/>
      <c r="AI30" s="116" t="s">
        <v>88</v>
      </c>
      <c r="AJ30" s="117">
        <v>62819</v>
      </c>
    </row>
    <row r="31" spans="1:38" ht="24" customHeight="1">
      <c r="AH31" s="94"/>
      <c r="AJ31" s="94"/>
    </row>
  </sheetData>
  <phoneticPr fontId="20"/>
  <printOptions gridLinesSet="0"/>
  <pageMargins left="0.74803149606299213" right="0.27559055118110237" top="0.59055118110236227" bottom="0.51181102362204722" header="0.51181102362204722" footer="0.31496062992125984"/>
  <pageSetup paperSize="9" scale="77" orientation="landscape" blackAndWhite="1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S20"/>
  <sheetViews>
    <sheetView zoomScale="110" zoomScaleNormal="110" zoomScaleSheetLayoutView="100" workbookViewId="0">
      <pane xSplit="3" ySplit="3" topLeftCell="F4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RowHeight="20.100000000000001" customHeight="1" outlineLevelCol="1"/>
  <cols>
    <col min="1" max="1" width="0.875" style="8" customWidth="1"/>
    <col min="2" max="2" width="28.625" style="8" customWidth="1"/>
    <col min="3" max="3" width="0.875" style="8" customWidth="1"/>
    <col min="4" max="4" width="12.625" style="8" hidden="1" customWidth="1" outlineLevel="1"/>
    <col min="5" max="5" width="4.5" style="8" hidden="1" customWidth="1" outlineLevel="1"/>
    <col min="6" max="6" width="12.625" style="8" customWidth="1" collapsed="1"/>
    <col min="7" max="7" width="4.5" style="8" customWidth="1"/>
    <col min="8" max="8" width="12.75" style="8" customWidth="1"/>
    <col min="9" max="9" width="2.625" style="8" customWidth="1"/>
    <col min="10" max="10" width="12.75" style="8" customWidth="1"/>
    <col min="11" max="11" width="2.625" style="8" customWidth="1"/>
    <col min="12" max="12" width="12.75" style="8" hidden="1" customWidth="1" outlineLevel="1"/>
    <col min="13" max="13" width="4.75" style="8" hidden="1" customWidth="1" outlineLevel="1"/>
    <col min="14" max="14" width="12.625" style="8" customWidth="1" collapsed="1"/>
    <col min="15" max="15" width="4.5" style="8" customWidth="1"/>
    <col min="16" max="16" width="12.75" style="8" customWidth="1"/>
    <col min="17" max="17" width="2.625" style="8" customWidth="1"/>
    <col min="18" max="18" width="12.75" style="8" customWidth="1"/>
    <col min="19" max="19" width="2.625" style="8" customWidth="1"/>
    <col min="20" max="21" width="0" style="8" hidden="1" customWidth="1"/>
    <col min="22" max="16384" width="9" style="8"/>
  </cols>
  <sheetData>
    <row r="1" spans="1:19" ht="20.100000000000001" customHeight="1">
      <c r="A1" s="21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0.100000000000001" customHeight="1">
      <c r="K2" s="9"/>
      <c r="L2" s="9"/>
      <c r="M2" s="9"/>
      <c r="S2" s="9" t="str">
        <f>'一般歳入歳出予算（05上）'!AK2</f>
        <v>（令和5年9月30日現在）</v>
      </c>
    </row>
    <row r="3" spans="1:19" ht="20.100000000000001" customHeight="1">
      <c r="A3" s="16"/>
      <c r="B3" s="17" t="s">
        <v>90</v>
      </c>
      <c r="C3" s="18"/>
      <c r="D3" s="19" t="s">
        <v>91</v>
      </c>
      <c r="E3" s="20"/>
      <c r="F3" s="19" t="s">
        <v>91</v>
      </c>
      <c r="G3" s="20"/>
      <c r="H3" s="19" t="s">
        <v>78</v>
      </c>
      <c r="I3" s="20"/>
      <c r="J3" s="19" t="s">
        <v>79</v>
      </c>
      <c r="K3" s="17"/>
      <c r="L3" s="118" t="s">
        <v>92</v>
      </c>
      <c r="M3" s="20"/>
      <c r="N3" s="118" t="s">
        <v>92</v>
      </c>
      <c r="O3" s="20"/>
      <c r="P3" s="19" t="s">
        <v>78</v>
      </c>
      <c r="Q3" s="20"/>
      <c r="R3" s="19" t="s">
        <v>79</v>
      </c>
      <c r="S3" s="20"/>
    </row>
    <row r="4" spans="1:19" ht="20.100000000000001" customHeight="1">
      <c r="A4" s="10"/>
      <c r="B4" s="13" t="s">
        <v>37</v>
      </c>
      <c r="C4" s="5"/>
      <c r="D4" s="70">
        <v>5210084384</v>
      </c>
      <c r="E4" s="12" t="s">
        <v>58</v>
      </c>
      <c r="F4" s="119">
        <f>ROUND(D4/1000,0)</f>
        <v>5210084</v>
      </c>
      <c r="G4" s="40" t="s">
        <v>3</v>
      </c>
      <c r="H4" s="120">
        <f t="shared" ref="H4:H11" si="0">ROUND(F4/$R$19*1000,0)</f>
        <v>45980</v>
      </c>
      <c r="I4" s="40" t="s">
        <v>83</v>
      </c>
      <c r="J4" s="120">
        <f t="shared" ref="J4:J11" si="1">ROUND(F4/$R$20*1000,0)</f>
        <v>82938</v>
      </c>
      <c r="K4" s="40" t="s">
        <v>83</v>
      </c>
      <c r="L4" s="121">
        <v>5791846719</v>
      </c>
      <c r="M4" s="12" t="s">
        <v>58</v>
      </c>
      <c r="N4" s="122">
        <f>ROUND(L4/1000,0)-1</f>
        <v>5791846</v>
      </c>
      <c r="O4" s="40" t="s">
        <v>3</v>
      </c>
      <c r="P4" s="120">
        <f t="shared" ref="P4:P10" si="2">ROUND(N4/$R$19*1000,0)</f>
        <v>51115</v>
      </c>
      <c r="Q4" s="40" t="s">
        <v>83</v>
      </c>
      <c r="R4" s="120">
        <f>+ROUND(N4/$R$20*1000,0)</f>
        <v>92199</v>
      </c>
      <c r="S4" s="40" t="s">
        <v>83</v>
      </c>
    </row>
    <row r="5" spans="1:19" ht="20.100000000000001" customHeight="1">
      <c r="A5" s="10"/>
      <c r="B5" s="13" t="s">
        <v>38</v>
      </c>
      <c r="C5" s="5"/>
      <c r="D5" s="70">
        <v>13407045916</v>
      </c>
      <c r="E5" s="12" t="s">
        <v>58</v>
      </c>
      <c r="F5" s="119">
        <f t="shared" ref="F5:F10" si="3">ROUND(D5/1000,0)</f>
        <v>13407046</v>
      </c>
      <c r="G5" s="40" t="s">
        <v>3</v>
      </c>
      <c r="H5" s="120">
        <f t="shared" si="0"/>
        <v>118321</v>
      </c>
      <c r="I5" s="40" t="s">
        <v>83</v>
      </c>
      <c r="J5" s="120">
        <f t="shared" si="1"/>
        <v>213423</v>
      </c>
      <c r="K5" s="40" t="s">
        <v>83</v>
      </c>
      <c r="L5" s="121">
        <v>12781505433</v>
      </c>
      <c r="M5" s="12" t="s">
        <v>58</v>
      </c>
      <c r="N5" s="122">
        <f t="shared" ref="N5:N11" si="4">ROUND(L5/1000,0)</f>
        <v>12781505</v>
      </c>
      <c r="O5" s="40" t="s">
        <v>3</v>
      </c>
      <c r="P5" s="120">
        <f t="shared" si="2"/>
        <v>112800</v>
      </c>
      <c r="Q5" s="40" t="s">
        <v>83</v>
      </c>
      <c r="R5" s="120">
        <f t="shared" ref="R5:R11" si="5">+ROUND(N5/$R$20*1000,0)</f>
        <v>203466</v>
      </c>
      <c r="S5" s="40" t="s">
        <v>83</v>
      </c>
    </row>
    <row r="6" spans="1:19" ht="20.100000000000001" customHeight="1">
      <c r="A6" s="10"/>
      <c r="B6" s="13" t="s">
        <v>39</v>
      </c>
      <c r="C6" s="5"/>
      <c r="D6" s="70">
        <v>0</v>
      </c>
      <c r="E6" s="12" t="s">
        <v>58</v>
      </c>
      <c r="F6" s="119">
        <f t="shared" si="3"/>
        <v>0</v>
      </c>
      <c r="G6" s="40" t="s">
        <v>3</v>
      </c>
      <c r="H6" s="120">
        <f t="shared" si="0"/>
        <v>0</v>
      </c>
      <c r="I6" s="40" t="s">
        <v>83</v>
      </c>
      <c r="J6" s="120">
        <f t="shared" si="1"/>
        <v>0</v>
      </c>
      <c r="K6" s="40" t="s">
        <v>83</v>
      </c>
      <c r="L6" s="121">
        <v>0</v>
      </c>
      <c r="M6" s="12" t="s">
        <v>58</v>
      </c>
      <c r="N6" s="122">
        <f t="shared" si="4"/>
        <v>0</v>
      </c>
      <c r="O6" s="40" t="s">
        <v>3</v>
      </c>
      <c r="P6" s="120">
        <f>ROUND(N6/$R$19*1000,0)</f>
        <v>0</v>
      </c>
      <c r="Q6" s="40" t="s">
        <v>83</v>
      </c>
      <c r="R6" s="120">
        <f t="shared" si="5"/>
        <v>0</v>
      </c>
      <c r="S6" s="40" t="s">
        <v>83</v>
      </c>
    </row>
    <row r="7" spans="1:19" ht="20.100000000000001" hidden="1" customHeight="1">
      <c r="A7" s="10"/>
      <c r="B7" s="13" t="s">
        <v>93</v>
      </c>
      <c r="C7" s="5"/>
      <c r="D7" s="70">
        <v>0</v>
      </c>
      <c r="E7" s="12" t="s">
        <v>58</v>
      </c>
      <c r="F7" s="119">
        <f>ROUND(D7/1000,0)</f>
        <v>0</v>
      </c>
      <c r="G7" s="40" t="s">
        <v>3</v>
      </c>
      <c r="H7" s="120">
        <f t="shared" si="0"/>
        <v>0</v>
      </c>
      <c r="I7" s="40" t="s">
        <v>83</v>
      </c>
      <c r="J7" s="120">
        <f t="shared" si="1"/>
        <v>0</v>
      </c>
      <c r="K7" s="40" t="s">
        <v>83</v>
      </c>
      <c r="L7" s="121">
        <v>0</v>
      </c>
      <c r="M7" s="12" t="s">
        <v>58</v>
      </c>
      <c r="N7" s="122">
        <f t="shared" si="4"/>
        <v>0</v>
      </c>
      <c r="O7" s="40" t="s">
        <v>3</v>
      </c>
      <c r="P7" s="120">
        <f>ROUND(N7/$R$19*1000,0)</f>
        <v>0</v>
      </c>
      <c r="Q7" s="40" t="s">
        <v>83</v>
      </c>
      <c r="R7" s="120">
        <f t="shared" si="5"/>
        <v>0</v>
      </c>
      <c r="S7" s="40" t="s">
        <v>83</v>
      </c>
    </row>
    <row r="8" spans="1:19" ht="20.100000000000001" customHeight="1">
      <c r="A8" s="10"/>
      <c r="B8" s="13" t="s">
        <v>40</v>
      </c>
      <c r="C8" s="5"/>
      <c r="D8" s="70">
        <v>15486720</v>
      </c>
      <c r="E8" s="12" t="s">
        <v>58</v>
      </c>
      <c r="F8" s="119">
        <f t="shared" si="3"/>
        <v>15487</v>
      </c>
      <c r="G8" s="40" t="s">
        <v>3</v>
      </c>
      <c r="H8" s="120">
        <f t="shared" si="0"/>
        <v>137</v>
      </c>
      <c r="I8" s="40" t="s">
        <v>83</v>
      </c>
      <c r="J8" s="120">
        <f t="shared" si="1"/>
        <v>247</v>
      </c>
      <c r="K8" s="40" t="s">
        <v>83</v>
      </c>
      <c r="L8" s="121">
        <v>25520286</v>
      </c>
      <c r="M8" s="12" t="s">
        <v>58</v>
      </c>
      <c r="N8" s="122">
        <f>ROUND(L8/1000,0)</f>
        <v>25520</v>
      </c>
      <c r="O8" s="40" t="s">
        <v>3</v>
      </c>
      <c r="P8" s="120">
        <f t="shared" si="2"/>
        <v>225</v>
      </c>
      <c r="Q8" s="40" t="s">
        <v>83</v>
      </c>
      <c r="R8" s="120">
        <f>+ROUND(N8/$R$20*1000,0)</f>
        <v>406</v>
      </c>
      <c r="S8" s="40" t="s">
        <v>83</v>
      </c>
    </row>
    <row r="9" spans="1:19" ht="20.100000000000001" hidden="1" customHeight="1">
      <c r="A9" s="10"/>
      <c r="B9" s="13" t="s">
        <v>41</v>
      </c>
      <c r="C9" s="5"/>
      <c r="D9" s="70">
        <v>0</v>
      </c>
      <c r="E9" s="12" t="s">
        <v>58</v>
      </c>
      <c r="F9" s="119">
        <f t="shared" si="3"/>
        <v>0</v>
      </c>
      <c r="G9" s="40" t="s">
        <v>3</v>
      </c>
      <c r="H9" s="120">
        <f t="shared" si="0"/>
        <v>0</v>
      </c>
      <c r="I9" s="40" t="s">
        <v>83</v>
      </c>
      <c r="J9" s="120">
        <f t="shared" si="1"/>
        <v>0</v>
      </c>
      <c r="K9" s="40" t="s">
        <v>83</v>
      </c>
      <c r="L9" s="121">
        <v>0</v>
      </c>
      <c r="M9" s="12" t="s">
        <v>58</v>
      </c>
      <c r="N9" s="122">
        <f t="shared" si="4"/>
        <v>0</v>
      </c>
      <c r="O9" s="40" t="s">
        <v>3</v>
      </c>
      <c r="P9" s="120">
        <f t="shared" si="2"/>
        <v>0</v>
      </c>
      <c r="Q9" s="40" t="s">
        <v>83</v>
      </c>
      <c r="R9" s="120">
        <f t="shared" si="5"/>
        <v>0</v>
      </c>
      <c r="S9" s="40" t="s">
        <v>83</v>
      </c>
    </row>
    <row r="10" spans="1:19" ht="20.100000000000001" customHeight="1">
      <c r="A10" s="10"/>
      <c r="B10" s="13" t="s">
        <v>94</v>
      </c>
      <c r="C10" s="5"/>
      <c r="D10" s="70">
        <v>5932431748</v>
      </c>
      <c r="E10" s="12" t="s">
        <v>58</v>
      </c>
      <c r="F10" s="119">
        <f t="shared" si="3"/>
        <v>5932432</v>
      </c>
      <c r="G10" s="40" t="s">
        <v>3</v>
      </c>
      <c r="H10" s="120">
        <f>ROUND(F10/$R$19*1000,0)-1</f>
        <v>52354</v>
      </c>
      <c r="I10" s="40" t="s">
        <v>83</v>
      </c>
      <c r="J10" s="120">
        <f t="shared" si="1"/>
        <v>94437</v>
      </c>
      <c r="K10" s="40" t="s">
        <v>83</v>
      </c>
      <c r="L10" s="121">
        <v>5628214880</v>
      </c>
      <c r="M10" s="12" t="s">
        <v>58</v>
      </c>
      <c r="N10" s="122">
        <f>ROUND(L10/1000,0)</f>
        <v>5628215</v>
      </c>
      <c r="O10" s="40" t="s">
        <v>3</v>
      </c>
      <c r="P10" s="120">
        <f t="shared" si="2"/>
        <v>49671</v>
      </c>
      <c r="Q10" s="40" t="s">
        <v>83</v>
      </c>
      <c r="R10" s="120">
        <f t="shared" si="5"/>
        <v>89594</v>
      </c>
      <c r="S10" s="40" t="s">
        <v>83</v>
      </c>
    </row>
    <row r="11" spans="1:19" ht="20.100000000000001" customHeight="1">
      <c r="A11" s="10"/>
      <c r="B11" s="13" t="s">
        <v>63</v>
      </c>
      <c r="C11" s="5"/>
      <c r="D11" s="70">
        <v>707161745</v>
      </c>
      <c r="E11" s="12" t="s">
        <v>58</v>
      </c>
      <c r="F11" s="119">
        <f>ROUND(D11/1000,0)</f>
        <v>707162</v>
      </c>
      <c r="G11" s="40" t="s">
        <v>3</v>
      </c>
      <c r="H11" s="120">
        <f t="shared" si="0"/>
        <v>6241</v>
      </c>
      <c r="I11" s="40" t="s">
        <v>83</v>
      </c>
      <c r="J11" s="120">
        <f t="shared" si="1"/>
        <v>11257</v>
      </c>
      <c r="K11" s="40" t="s">
        <v>83</v>
      </c>
      <c r="L11" s="121">
        <v>430468251</v>
      </c>
      <c r="M11" s="12" t="s">
        <v>58</v>
      </c>
      <c r="N11" s="122">
        <f t="shared" si="4"/>
        <v>430468</v>
      </c>
      <c r="O11" s="40" t="s">
        <v>3</v>
      </c>
      <c r="P11" s="120">
        <f>ROUND(N11/$R$19*1000,0)-1</f>
        <v>3798</v>
      </c>
      <c r="Q11" s="40" t="s">
        <v>83</v>
      </c>
      <c r="R11" s="120">
        <f t="shared" si="5"/>
        <v>6853</v>
      </c>
      <c r="S11" s="40" t="s">
        <v>83</v>
      </c>
    </row>
    <row r="12" spans="1:19" s="49" customFormat="1" ht="20.100000000000001" customHeight="1">
      <c r="A12" s="123"/>
      <c r="B12" s="124" t="s">
        <v>42</v>
      </c>
      <c r="C12" s="44"/>
      <c r="D12" s="45">
        <f>SUM(D4:D11)</f>
        <v>25272210513</v>
      </c>
      <c r="E12" s="46" t="s">
        <v>58</v>
      </c>
      <c r="F12" s="47">
        <f>SUM(F4:F11)</f>
        <v>25272211</v>
      </c>
      <c r="G12" s="44" t="s">
        <v>3</v>
      </c>
      <c r="H12" s="47">
        <f>SUM(H4:H11)</f>
        <v>223033</v>
      </c>
      <c r="I12" s="44" t="s">
        <v>83</v>
      </c>
      <c r="J12" s="47">
        <f>SUM(J4:J11)</f>
        <v>402302</v>
      </c>
      <c r="K12" s="46" t="s">
        <v>83</v>
      </c>
      <c r="L12" s="125">
        <f>SUM(L4:L11)</f>
        <v>24657555569</v>
      </c>
      <c r="M12" s="46" t="s">
        <v>58</v>
      </c>
      <c r="N12" s="126">
        <f>SUM(N4:N11)</f>
        <v>24657554</v>
      </c>
      <c r="O12" s="44" t="s">
        <v>3</v>
      </c>
      <c r="P12" s="47">
        <f>SUM(P4:P11)</f>
        <v>217609</v>
      </c>
      <c r="Q12" s="44" t="s">
        <v>83</v>
      </c>
      <c r="R12" s="47">
        <f>SUM(R4:R11)</f>
        <v>392518</v>
      </c>
      <c r="S12" s="44" t="s">
        <v>83</v>
      </c>
    </row>
    <row r="13" spans="1:19" ht="25.5" customHeight="1">
      <c r="H13" s="11"/>
      <c r="J13" s="11"/>
      <c r="N13" s="127"/>
      <c r="O13" s="127"/>
      <c r="P13" s="127"/>
      <c r="Q13" s="128"/>
      <c r="R13" s="129"/>
    </row>
    <row r="14" spans="1:19" ht="20.100000000000001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20.100000000000001" customHeight="1">
      <c r="A15" s="8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30"/>
    </row>
    <row r="16" spans="1:19" ht="20.100000000000001" customHeight="1">
      <c r="A16" s="82"/>
      <c r="B16" s="80"/>
      <c r="C16" s="82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 ht="20.100000000000001" customHeight="1">
      <c r="A17" s="82"/>
      <c r="B17" s="84"/>
      <c r="C17" s="82"/>
      <c r="D17" s="82"/>
      <c r="E17" s="82"/>
      <c r="F17" s="131"/>
      <c r="G17" s="82"/>
      <c r="H17" s="132"/>
      <c r="I17" s="133"/>
      <c r="J17" s="132"/>
      <c r="K17" s="133"/>
      <c r="L17" s="132"/>
      <c r="M17" s="133"/>
      <c r="N17" s="132"/>
      <c r="O17" s="133"/>
      <c r="P17" s="132"/>
      <c r="Q17" s="133"/>
      <c r="R17" s="132"/>
      <c r="S17" s="133"/>
    </row>
    <row r="19" spans="1:19" ht="20.100000000000001" customHeight="1">
      <c r="N19" s="134"/>
      <c r="O19" s="134"/>
      <c r="P19" s="134"/>
      <c r="Q19" s="135" t="str">
        <f>'一般歳入歳出予算（05上）'!$AI$29</f>
        <v>令和5年9月30日現在住民基本台帳  人  口</v>
      </c>
      <c r="R19" s="117">
        <v>113311</v>
      </c>
    </row>
    <row r="20" spans="1:19" ht="20.100000000000001" customHeight="1">
      <c r="N20" s="134"/>
      <c r="O20" s="134"/>
      <c r="P20" s="134"/>
      <c r="Q20" s="135" t="s">
        <v>88</v>
      </c>
      <c r="R20" s="117">
        <v>62819</v>
      </c>
    </row>
  </sheetData>
  <phoneticPr fontId="20"/>
  <printOptions gridLinesSet="0"/>
  <pageMargins left="0.94488188976377963" right="0.51181102362204722" top="0.9055118110236221" bottom="0.62992125984251968" header="0.51181102362204722" footer="0.51181102362204722"/>
  <pageSetup paperSize="9" orientation="landscape" blackAndWhite="1" cellComments="asDisplayed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43"/>
  <sheetViews>
    <sheetView view="pageBreakPreview" zoomScaleNormal="100" zoomScaleSheetLayoutView="100" workbookViewId="0">
      <selection activeCell="P16" sqref="P16"/>
    </sheetView>
  </sheetViews>
  <sheetFormatPr defaultRowHeight="11.25"/>
  <cols>
    <col min="1" max="1" width="28.625" style="137" customWidth="1"/>
    <col min="2" max="2" width="14.625" style="137" customWidth="1"/>
    <col min="3" max="256" width="9" style="137"/>
    <col min="257" max="257" width="28.625" style="137" customWidth="1"/>
    <col min="258" max="258" width="14.625" style="137" customWidth="1"/>
    <col min="259" max="512" width="9" style="137"/>
    <col min="513" max="513" width="28.625" style="137" customWidth="1"/>
    <col min="514" max="514" width="14.625" style="137" customWidth="1"/>
    <col min="515" max="768" width="9" style="137"/>
    <col min="769" max="769" width="28.625" style="137" customWidth="1"/>
    <col min="770" max="770" width="14.625" style="137" customWidth="1"/>
    <col min="771" max="1024" width="9" style="137"/>
    <col min="1025" max="1025" width="28.625" style="137" customWidth="1"/>
    <col min="1026" max="1026" width="14.625" style="137" customWidth="1"/>
    <col min="1027" max="1280" width="9" style="137"/>
    <col min="1281" max="1281" width="28.625" style="137" customWidth="1"/>
    <col min="1282" max="1282" width="14.625" style="137" customWidth="1"/>
    <col min="1283" max="1536" width="9" style="137"/>
    <col min="1537" max="1537" width="28.625" style="137" customWidth="1"/>
    <col min="1538" max="1538" width="14.625" style="137" customWidth="1"/>
    <col min="1539" max="1792" width="9" style="137"/>
    <col min="1793" max="1793" width="28.625" style="137" customWidth="1"/>
    <col min="1794" max="1794" width="14.625" style="137" customWidth="1"/>
    <col min="1795" max="2048" width="9" style="137"/>
    <col min="2049" max="2049" width="28.625" style="137" customWidth="1"/>
    <col min="2050" max="2050" width="14.625" style="137" customWidth="1"/>
    <col min="2051" max="2304" width="9" style="137"/>
    <col min="2305" max="2305" width="28.625" style="137" customWidth="1"/>
    <col min="2306" max="2306" width="14.625" style="137" customWidth="1"/>
    <col min="2307" max="2560" width="9" style="137"/>
    <col min="2561" max="2561" width="28.625" style="137" customWidth="1"/>
    <col min="2562" max="2562" width="14.625" style="137" customWidth="1"/>
    <col min="2563" max="2816" width="9" style="137"/>
    <col min="2817" max="2817" width="28.625" style="137" customWidth="1"/>
    <col min="2818" max="2818" width="14.625" style="137" customWidth="1"/>
    <col min="2819" max="3072" width="9" style="137"/>
    <col min="3073" max="3073" width="28.625" style="137" customWidth="1"/>
    <col min="3074" max="3074" width="14.625" style="137" customWidth="1"/>
    <col min="3075" max="3328" width="9" style="137"/>
    <col min="3329" max="3329" width="28.625" style="137" customWidth="1"/>
    <col min="3330" max="3330" width="14.625" style="137" customWidth="1"/>
    <col min="3331" max="3584" width="9" style="137"/>
    <col min="3585" max="3585" width="28.625" style="137" customWidth="1"/>
    <col min="3586" max="3586" width="14.625" style="137" customWidth="1"/>
    <col min="3587" max="3840" width="9" style="137"/>
    <col min="3841" max="3841" width="28.625" style="137" customWidth="1"/>
    <col min="3842" max="3842" width="14.625" style="137" customWidth="1"/>
    <col min="3843" max="4096" width="9" style="137"/>
    <col min="4097" max="4097" width="28.625" style="137" customWidth="1"/>
    <col min="4098" max="4098" width="14.625" style="137" customWidth="1"/>
    <col min="4099" max="4352" width="9" style="137"/>
    <col min="4353" max="4353" width="28.625" style="137" customWidth="1"/>
    <col min="4354" max="4354" width="14.625" style="137" customWidth="1"/>
    <col min="4355" max="4608" width="9" style="137"/>
    <col min="4609" max="4609" width="28.625" style="137" customWidth="1"/>
    <col min="4610" max="4610" width="14.625" style="137" customWidth="1"/>
    <col min="4611" max="4864" width="9" style="137"/>
    <col min="4865" max="4865" width="28.625" style="137" customWidth="1"/>
    <col min="4866" max="4866" width="14.625" style="137" customWidth="1"/>
    <col min="4867" max="5120" width="9" style="137"/>
    <col min="5121" max="5121" width="28.625" style="137" customWidth="1"/>
    <col min="5122" max="5122" width="14.625" style="137" customWidth="1"/>
    <col min="5123" max="5376" width="9" style="137"/>
    <col min="5377" max="5377" width="28.625" style="137" customWidth="1"/>
    <col min="5378" max="5378" width="14.625" style="137" customWidth="1"/>
    <col min="5379" max="5632" width="9" style="137"/>
    <col min="5633" max="5633" width="28.625" style="137" customWidth="1"/>
    <col min="5634" max="5634" width="14.625" style="137" customWidth="1"/>
    <col min="5635" max="5888" width="9" style="137"/>
    <col min="5889" max="5889" width="28.625" style="137" customWidth="1"/>
    <col min="5890" max="5890" width="14.625" style="137" customWidth="1"/>
    <col min="5891" max="6144" width="9" style="137"/>
    <col min="6145" max="6145" width="28.625" style="137" customWidth="1"/>
    <col min="6146" max="6146" width="14.625" style="137" customWidth="1"/>
    <col min="6147" max="6400" width="9" style="137"/>
    <col min="6401" max="6401" width="28.625" style="137" customWidth="1"/>
    <col min="6402" max="6402" width="14.625" style="137" customWidth="1"/>
    <col min="6403" max="6656" width="9" style="137"/>
    <col min="6657" max="6657" width="28.625" style="137" customWidth="1"/>
    <col min="6658" max="6658" width="14.625" style="137" customWidth="1"/>
    <col min="6659" max="6912" width="9" style="137"/>
    <col min="6913" max="6913" width="28.625" style="137" customWidth="1"/>
    <col min="6914" max="6914" width="14.625" style="137" customWidth="1"/>
    <col min="6915" max="7168" width="9" style="137"/>
    <col min="7169" max="7169" width="28.625" style="137" customWidth="1"/>
    <col min="7170" max="7170" width="14.625" style="137" customWidth="1"/>
    <col min="7171" max="7424" width="9" style="137"/>
    <col min="7425" max="7425" width="28.625" style="137" customWidth="1"/>
    <col min="7426" max="7426" width="14.625" style="137" customWidth="1"/>
    <col min="7427" max="7680" width="9" style="137"/>
    <col min="7681" max="7681" width="28.625" style="137" customWidth="1"/>
    <col min="7682" max="7682" width="14.625" style="137" customWidth="1"/>
    <col min="7683" max="7936" width="9" style="137"/>
    <col min="7937" max="7937" width="28.625" style="137" customWidth="1"/>
    <col min="7938" max="7938" width="14.625" style="137" customWidth="1"/>
    <col min="7939" max="8192" width="9" style="137"/>
    <col min="8193" max="8193" width="28.625" style="137" customWidth="1"/>
    <col min="8194" max="8194" width="14.625" style="137" customWidth="1"/>
    <col min="8195" max="8448" width="9" style="137"/>
    <col min="8449" max="8449" width="28.625" style="137" customWidth="1"/>
    <col min="8450" max="8450" width="14.625" style="137" customWidth="1"/>
    <col min="8451" max="8704" width="9" style="137"/>
    <col min="8705" max="8705" width="28.625" style="137" customWidth="1"/>
    <col min="8706" max="8706" width="14.625" style="137" customWidth="1"/>
    <col min="8707" max="8960" width="9" style="137"/>
    <col min="8961" max="8961" width="28.625" style="137" customWidth="1"/>
    <col min="8962" max="8962" width="14.625" style="137" customWidth="1"/>
    <col min="8963" max="9216" width="9" style="137"/>
    <col min="9217" max="9217" width="28.625" style="137" customWidth="1"/>
    <col min="9218" max="9218" width="14.625" style="137" customWidth="1"/>
    <col min="9219" max="9472" width="9" style="137"/>
    <col min="9473" max="9473" width="28.625" style="137" customWidth="1"/>
    <col min="9474" max="9474" width="14.625" style="137" customWidth="1"/>
    <col min="9475" max="9728" width="9" style="137"/>
    <col min="9729" max="9729" width="28.625" style="137" customWidth="1"/>
    <col min="9730" max="9730" width="14.625" style="137" customWidth="1"/>
    <col min="9731" max="9984" width="9" style="137"/>
    <col min="9985" max="9985" width="28.625" style="137" customWidth="1"/>
    <col min="9986" max="9986" width="14.625" style="137" customWidth="1"/>
    <col min="9987" max="10240" width="9" style="137"/>
    <col min="10241" max="10241" width="28.625" style="137" customWidth="1"/>
    <col min="10242" max="10242" width="14.625" style="137" customWidth="1"/>
    <col min="10243" max="10496" width="9" style="137"/>
    <col min="10497" max="10497" width="28.625" style="137" customWidth="1"/>
    <col min="10498" max="10498" width="14.625" style="137" customWidth="1"/>
    <col min="10499" max="10752" width="9" style="137"/>
    <col min="10753" max="10753" width="28.625" style="137" customWidth="1"/>
    <col min="10754" max="10754" width="14.625" style="137" customWidth="1"/>
    <col min="10755" max="11008" width="9" style="137"/>
    <col min="11009" max="11009" width="28.625" style="137" customWidth="1"/>
    <col min="11010" max="11010" width="14.625" style="137" customWidth="1"/>
    <col min="11011" max="11264" width="9" style="137"/>
    <col min="11265" max="11265" width="28.625" style="137" customWidth="1"/>
    <col min="11266" max="11266" width="14.625" style="137" customWidth="1"/>
    <col min="11267" max="11520" width="9" style="137"/>
    <col min="11521" max="11521" width="28.625" style="137" customWidth="1"/>
    <col min="11522" max="11522" width="14.625" style="137" customWidth="1"/>
    <col min="11523" max="11776" width="9" style="137"/>
    <col min="11777" max="11777" width="28.625" style="137" customWidth="1"/>
    <col min="11778" max="11778" width="14.625" style="137" customWidth="1"/>
    <col min="11779" max="12032" width="9" style="137"/>
    <col min="12033" max="12033" width="28.625" style="137" customWidth="1"/>
    <col min="12034" max="12034" width="14.625" style="137" customWidth="1"/>
    <col min="12035" max="12288" width="9" style="137"/>
    <col min="12289" max="12289" width="28.625" style="137" customWidth="1"/>
    <col min="12290" max="12290" width="14.625" style="137" customWidth="1"/>
    <col min="12291" max="12544" width="9" style="137"/>
    <col min="12545" max="12545" width="28.625" style="137" customWidth="1"/>
    <col min="12546" max="12546" width="14.625" style="137" customWidth="1"/>
    <col min="12547" max="12800" width="9" style="137"/>
    <col min="12801" max="12801" width="28.625" style="137" customWidth="1"/>
    <col min="12802" max="12802" width="14.625" style="137" customWidth="1"/>
    <col min="12803" max="13056" width="9" style="137"/>
    <col min="13057" max="13057" width="28.625" style="137" customWidth="1"/>
    <col min="13058" max="13058" width="14.625" style="137" customWidth="1"/>
    <col min="13059" max="13312" width="9" style="137"/>
    <col min="13313" max="13313" width="28.625" style="137" customWidth="1"/>
    <col min="13314" max="13314" width="14.625" style="137" customWidth="1"/>
    <col min="13315" max="13568" width="9" style="137"/>
    <col min="13569" max="13569" width="28.625" style="137" customWidth="1"/>
    <col min="13570" max="13570" width="14.625" style="137" customWidth="1"/>
    <col min="13571" max="13824" width="9" style="137"/>
    <col min="13825" max="13825" width="28.625" style="137" customWidth="1"/>
    <col min="13826" max="13826" width="14.625" style="137" customWidth="1"/>
    <col min="13827" max="14080" width="9" style="137"/>
    <col min="14081" max="14081" width="28.625" style="137" customWidth="1"/>
    <col min="14082" max="14082" width="14.625" style="137" customWidth="1"/>
    <col min="14083" max="14336" width="9" style="137"/>
    <col min="14337" max="14337" width="28.625" style="137" customWidth="1"/>
    <col min="14338" max="14338" width="14.625" style="137" customWidth="1"/>
    <col min="14339" max="14592" width="9" style="137"/>
    <col min="14593" max="14593" width="28.625" style="137" customWidth="1"/>
    <col min="14594" max="14594" width="14.625" style="137" customWidth="1"/>
    <col min="14595" max="14848" width="9" style="137"/>
    <col min="14849" max="14849" width="28.625" style="137" customWidth="1"/>
    <col min="14850" max="14850" width="14.625" style="137" customWidth="1"/>
    <col min="14851" max="15104" width="9" style="137"/>
    <col min="15105" max="15105" width="28.625" style="137" customWidth="1"/>
    <col min="15106" max="15106" width="14.625" style="137" customWidth="1"/>
    <col min="15107" max="15360" width="9" style="137"/>
    <col min="15361" max="15361" width="28.625" style="137" customWidth="1"/>
    <col min="15362" max="15362" width="14.625" style="137" customWidth="1"/>
    <col min="15363" max="15616" width="9" style="137"/>
    <col min="15617" max="15617" width="28.625" style="137" customWidth="1"/>
    <col min="15618" max="15618" width="14.625" style="137" customWidth="1"/>
    <col min="15619" max="15872" width="9" style="137"/>
    <col min="15873" max="15873" width="28.625" style="137" customWidth="1"/>
    <col min="15874" max="15874" width="14.625" style="137" customWidth="1"/>
    <col min="15875" max="16128" width="9" style="137"/>
    <col min="16129" max="16129" width="28.625" style="137" customWidth="1"/>
    <col min="16130" max="16130" width="14.625" style="137" customWidth="1"/>
    <col min="16131" max="16384" width="9" style="137"/>
  </cols>
  <sheetData>
    <row r="1" spans="1:14" ht="13.5">
      <c r="A1" s="136" t="s">
        <v>95</v>
      </c>
    </row>
    <row r="4" spans="1:14" ht="12">
      <c r="A4" s="138" t="s">
        <v>96</v>
      </c>
    </row>
    <row r="5" spans="1:14" ht="12" customHeight="1">
      <c r="B5" s="139" t="s">
        <v>97</v>
      </c>
    </row>
    <row r="6" spans="1:14" ht="30" customHeight="1">
      <c r="A6" s="140" t="s">
        <v>98</v>
      </c>
      <c r="B6" s="141" t="s">
        <v>99</v>
      </c>
    </row>
    <row r="7" spans="1:14" ht="30" customHeight="1">
      <c r="A7" s="142" t="s">
        <v>100</v>
      </c>
      <c r="B7" s="143">
        <v>489285</v>
      </c>
      <c r="N7" s="144">
        <f t="shared" ref="N7:N12" si="0">B7/$B$13</f>
        <v>0.26486135357882346</v>
      </c>
    </row>
    <row r="8" spans="1:14" ht="30" customHeight="1">
      <c r="A8" s="145" t="s">
        <v>101</v>
      </c>
      <c r="B8" s="146">
        <v>402827</v>
      </c>
      <c r="N8" s="144">
        <f t="shared" si="0"/>
        <v>0.21805962675760898</v>
      </c>
    </row>
    <row r="9" spans="1:14" ht="30" customHeight="1">
      <c r="A9" s="145" t="s">
        <v>102</v>
      </c>
      <c r="B9" s="146">
        <v>431843</v>
      </c>
      <c r="N9" s="144">
        <f t="shared" si="0"/>
        <v>0.23376666260674217</v>
      </c>
    </row>
    <row r="10" spans="1:14" ht="30" customHeight="1">
      <c r="A10" s="145" t="s">
        <v>103</v>
      </c>
      <c r="B10" s="146">
        <v>134250</v>
      </c>
      <c r="N10" s="144">
        <f t="shared" si="0"/>
        <v>7.2672648288741828E-2</v>
      </c>
    </row>
    <row r="11" spans="1:14" ht="30" customHeight="1">
      <c r="A11" s="147" t="s">
        <v>104</v>
      </c>
      <c r="B11" s="148">
        <v>247322</v>
      </c>
      <c r="N11" s="144">
        <f t="shared" si="0"/>
        <v>0.13388115247723059</v>
      </c>
    </row>
    <row r="12" spans="1:14" ht="30" customHeight="1">
      <c r="A12" s="147" t="s">
        <v>105</v>
      </c>
      <c r="B12" s="149">
        <v>141798</v>
      </c>
      <c r="N12" s="144">
        <f t="shared" si="0"/>
        <v>7.6758556290852986E-2</v>
      </c>
    </row>
    <row r="13" spans="1:14" ht="30" customHeight="1">
      <c r="A13" s="150" t="s">
        <v>106</v>
      </c>
      <c r="B13" s="151">
        <f>SUM(B7:B12)</f>
        <v>1847325</v>
      </c>
      <c r="N13" s="144">
        <f>SUM(N7:N12)</f>
        <v>1</v>
      </c>
    </row>
    <row r="14" spans="1:14" ht="12" customHeight="1"/>
    <row r="15" spans="1:14" ht="12" customHeight="1"/>
    <row r="16" spans="1:14" ht="12" customHeight="1"/>
    <row r="17" spans="1:15" ht="12" customHeight="1">
      <c r="A17" s="138" t="s">
        <v>107</v>
      </c>
    </row>
    <row r="18" spans="1:15" ht="12" customHeight="1">
      <c r="B18" s="139" t="s">
        <v>97</v>
      </c>
    </row>
    <row r="19" spans="1:15" ht="30" customHeight="1">
      <c r="A19" s="140" t="s">
        <v>108</v>
      </c>
      <c r="B19" s="141" t="s">
        <v>99</v>
      </c>
    </row>
    <row r="20" spans="1:15" ht="30" customHeight="1">
      <c r="A20" s="142" t="s">
        <v>109</v>
      </c>
      <c r="B20" s="152">
        <v>44363</v>
      </c>
      <c r="N20" s="144">
        <f t="shared" ref="N20:N25" si="1">B20/$B$25</f>
        <v>2.4014723992800399E-2</v>
      </c>
    </row>
    <row r="21" spans="1:15" ht="30" customHeight="1">
      <c r="A21" s="145" t="s">
        <v>110</v>
      </c>
      <c r="B21" s="153">
        <v>275700</v>
      </c>
      <c r="N21" s="144">
        <f>B21/$B$25</f>
        <v>0.14924282408347206</v>
      </c>
    </row>
    <row r="22" spans="1:15" ht="30" customHeight="1">
      <c r="A22" s="145" t="s">
        <v>111</v>
      </c>
      <c r="B22" s="153">
        <v>361318</v>
      </c>
      <c r="N22" s="144">
        <f t="shared" si="1"/>
        <v>0.19558983936232119</v>
      </c>
    </row>
    <row r="23" spans="1:15" ht="30" customHeight="1">
      <c r="A23" s="145" t="s">
        <v>112</v>
      </c>
      <c r="B23" s="153">
        <v>426916</v>
      </c>
      <c r="N23" s="144">
        <f>B23/$B$25</f>
        <v>0.23109956288146374</v>
      </c>
      <c r="O23" s="154"/>
    </row>
    <row r="24" spans="1:15" ht="30" customHeight="1">
      <c r="A24" s="147" t="s">
        <v>113</v>
      </c>
      <c r="B24" s="155">
        <v>739028</v>
      </c>
      <c r="N24" s="144">
        <f t="shared" si="1"/>
        <v>0.4000530496799426</v>
      </c>
    </row>
    <row r="25" spans="1:15" ht="30" customHeight="1">
      <c r="A25" s="150" t="s">
        <v>106</v>
      </c>
      <c r="B25" s="151">
        <f>SUM(B20:B24)</f>
        <v>1847325</v>
      </c>
      <c r="N25" s="144">
        <f t="shared" si="1"/>
        <v>1</v>
      </c>
    </row>
    <row r="28" spans="1:15">
      <c r="C28" s="154"/>
    </row>
    <row r="34" spans="3:7">
      <c r="C34" s="156"/>
      <c r="D34" s="156"/>
      <c r="E34" s="156"/>
    </row>
    <row r="35" spans="3:7" ht="12">
      <c r="C35" s="156"/>
      <c r="D35" s="157"/>
      <c r="E35" s="156"/>
      <c r="G35" s="156"/>
    </row>
    <row r="36" spans="3:7" ht="12">
      <c r="C36" s="156"/>
      <c r="D36" s="157"/>
      <c r="E36" s="156"/>
    </row>
    <row r="37" spans="3:7" ht="12">
      <c r="C37" s="156"/>
      <c r="D37" s="157"/>
      <c r="E37" s="156"/>
    </row>
    <row r="38" spans="3:7" ht="12">
      <c r="C38" s="156"/>
      <c r="D38" s="157"/>
      <c r="E38" s="156"/>
    </row>
    <row r="39" spans="3:7" ht="12">
      <c r="C39" s="156"/>
      <c r="D39" s="157"/>
      <c r="E39" s="156"/>
    </row>
    <row r="43" spans="3:7">
      <c r="G43" s="156"/>
    </row>
  </sheetData>
  <phoneticPr fontId="20"/>
  <printOptions horizontalCentered="1" verticalCentered="1"/>
  <pageMargins left="0.59055118110236227" right="0.59055118110236227" top="0.59055118110236227" bottom="0.39370078740157483" header="0.51181102362204722" footer="0.11811023622047245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5"/>
  <sheetViews>
    <sheetView view="pageBreakPreview" zoomScaleNormal="100" zoomScaleSheetLayoutView="100" workbookViewId="0">
      <selection activeCell="G44" sqref="G43:G44"/>
    </sheetView>
  </sheetViews>
  <sheetFormatPr defaultRowHeight="11.25"/>
  <cols>
    <col min="1" max="2" width="20.625" style="137" customWidth="1"/>
    <col min="3" max="6" width="9" style="137"/>
    <col min="7" max="7" width="9.125" style="137" customWidth="1"/>
    <col min="8" max="256" width="9" style="137"/>
    <col min="257" max="258" width="20.625" style="137" customWidth="1"/>
    <col min="259" max="262" width="9" style="137"/>
    <col min="263" max="263" width="9.125" style="137" customWidth="1"/>
    <col min="264" max="512" width="9" style="137"/>
    <col min="513" max="514" width="20.625" style="137" customWidth="1"/>
    <col min="515" max="518" width="9" style="137"/>
    <col min="519" max="519" width="9.125" style="137" customWidth="1"/>
    <col min="520" max="768" width="9" style="137"/>
    <col min="769" max="770" width="20.625" style="137" customWidth="1"/>
    <col min="771" max="774" width="9" style="137"/>
    <col min="775" max="775" width="9.125" style="137" customWidth="1"/>
    <col min="776" max="1024" width="9" style="137"/>
    <col min="1025" max="1026" width="20.625" style="137" customWidth="1"/>
    <col min="1027" max="1030" width="9" style="137"/>
    <col min="1031" max="1031" width="9.125" style="137" customWidth="1"/>
    <col min="1032" max="1280" width="9" style="137"/>
    <col min="1281" max="1282" width="20.625" style="137" customWidth="1"/>
    <col min="1283" max="1286" width="9" style="137"/>
    <col min="1287" max="1287" width="9.125" style="137" customWidth="1"/>
    <col min="1288" max="1536" width="9" style="137"/>
    <col min="1537" max="1538" width="20.625" style="137" customWidth="1"/>
    <col min="1539" max="1542" width="9" style="137"/>
    <col min="1543" max="1543" width="9.125" style="137" customWidth="1"/>
    <col min="1544" max="1792" width="9" style="137"/>
    <col min="1793" max="1794" width="20.625" style="137" customWidth="1"/>
    <col min="1795" max="1798" width="9" style="137"/>
    <col min="1799" max="1799" width="9.125" style="137" customWidth="1"/>
    <col min="1800" max="2048" width="9" style="137"/>
    <col min="2049" max="2050" width="20.625" style="137" customWidth="1"/>
    <col min="2051" max="2054" width="9" style="137"/>
    <col min="2055" max="2055" width="9.125" style="137" customWidth="1"/>
    <col min="2056" max="2304" width="9" style="137"/>
    <col min="2305" max="2306" width="20.625" style="137" customWidth="1"/>
    <col min="2307" max="2310" width="9" style="137"/>
    <col min="2311" max="2311" width="9.125" style="137" customWidth="1"/>
    <col min="2312" max="2560" width="9" style="137"/>
    <col min="2561" max="2562" width="20.625" style="137" customWidth="1"/>
    <col min="2563" max="2566" width="9" style="137"/>
    <col min="2567" max="2567" width="9.125" style="137" customWidth="1"/>
    <col min="2568" max="2816" width="9" style="137"/>
    <col min="2817" max="2818" width="20.625" style="137" customWidth="1"/>
    <col min="2819" max="2822" width="9" style="137"/>
    <col min="2823" max="2823" width="9.125" style="137" customWidth="1"/>
    <col min="2824" max="3072" width="9" style="137"/>
    <col min="3073" max="3074" width="20.625" style="137" customWidth="1"/>
    <col min="3075" max="3078" width="9" style="137"/>
    <col min="3079" max="3079" width="9.125" style="137" customWidth="1"/>
    <col min="3080" max="3328" width="9" style="137"/>
    <col min="3329" max="3330" width="20.625" style="137" customWidth="1"/>
    <col min="3331" max="3334" width="9" style="137"/>
    <col min="3335" max="3335" width="9.125" style="137" customWidth="1"/>
    <col min="3336" max="3584" width="9" style="137"/>
    <col min="3585" max="3586" width="20.625" style="137" customWidth="1"/>
    <col min="3587" max="3590" width="9" style="137"/>
    <col min="3591" max="3591" width="9.125" style="137" customWidth="1"/>
    <col min="3592" max="3840" width="9" style="137"/>
    <col min="3841" max="3842" width="20.625" style="137" customWidth="1"/>
    <col min="3843" max="3846" width="9" style="137"/>
    <col min="3847" max="3847" width="9.125" style="137" customWidth="1"/>
    <col min="3848" max="4096" width="9" style="137"/>
    <col min="4097" max="4098" width="20.625" style="137" customWidth="1"/>
    <col min="4099" max="4102" width="9" style="137"/>
    <col min="4103" max="4103" width="9.125" style="137" customWidth="1"/>
    <col min="4104" max="4352" width="9" style="137"/>
    <col min="4353" max="4354" width="20.625" style="137" customWidth="1"/>
    <col min="4355" max="4358" width="9" style="137"/>
    <col min="4359" max="4359" width="9.125" style="137" customWidth="1"/>
    <col min="4360" max="4608" width="9" style="137"/>
    <col min="4609" max="4610" width="20.625" style="137" customWidth="1"/>
    <col min="4611" max="4614" width="9" style="137"/>
    <col min="4615" max="4615" width="9.125" style="137" customWidth="1"/>
    <col min="4616" max="4864" width="9" style="137"/>
    <col min="4865" max="4866" width="20.625" style="137" customWidth="1"/>
    <col min="4867" max="4870" width="9" style="137"/>
    <col min="4871" max="4871" width="9.125" style="137" customWidth="1"/>
    <col min="4872" max="5120" width="9" style="137"/>
    <col min="5121" max="5122" width="20.625" style="137" customWidth="1"/>
    <col min="5123" max="5126" width="9" style="137"/>
    <col min="5127" max="5127" width="9.125" style="137" customWidth="1"/>
    <col min="5128" max="5376" width="9" style="137"/>
    <col min="5377" max="5378" width="20.625" style="137" customWidth="1"/>
    <col min="5379" max="5382" width="9" style="137"/>
    <col min="5383" max="5383" width="9.125" style="137" customWidth="1"/>
    <col min="5384" max="5632" width="9" style="137"/>
    <col min="5633" max="5634" width="20.625" style="137" customWidth="1"/>
    <col min="5635" max="5638" width="9" style="137"/>
    <col min="5639" max="5639" width="9.125" style="137" customWidth="1"/>
    <col min="5640" max="5888" width="9" style="137"/>
    <col min="5889" max="5890" width="20.625" style="137" customWidth="1"/>
    <col min="5891" max="5894" width="9" style="137"/>
    <col min="5895" max="5895" width="9.125" style="137" customWidth="1"/>
    <col min="5896" max="6144" width="9" style="137"/>
    <col min="6145" max="6146" width="20.625" style="137" customWidth="1"/>
    <col min="6147" max="6150" width="9" style="137"/>
    <col min="6151" max="6151" width="9.125" style="137" customWidth="1"/>
    <col min="6152" max="6400" width="9" style="137"/>
    <col min="6401" max="6402" width="20.625" style="137" customWidth="1"/>
    <col min="6403" max="6406" width="9" style="137"/>
    <col min="6407" max="6407" width="9.125" style="137" customWidth="1"/>
    <col min="6408" max="6656" width="9" style="137"/>
    <col min="6657" max="6658" width="20.625" style="137" customWidth="1"/>
    <col min="6659" max="6662" width="9" style="137"/>
    <col min="6663" max="6663" width="9.125" style="137" customWidth="1"/>
    <col min="6664" max="6912" width="9" style="137"/>
    <col min="6913" max="6914" width="20.625" style="137" customWidth="1"/>
    <col min="6915" max="6918" width="9" style="137"/>
    <col min="6919" max="6919" width="9.125" style="137" customWidth="1"/>
    <col min="6920" max="7168" width="9" style="137"/>
    <col min="7169" max="7170" width="20.625" style="137" customWidth="1"/>
    <col min="7171" max="7174" width="9" style="137"/>
    <col min="7175" max="7175" width="9.125" style="137" customWidth="1"/>
    <col min="7176" max="7424" width="9" style="137"/>
    <col min="7425" max="7426" width="20.625" style="137" customWidth="1"/>
    <col min="7427" max="7430" width="9" style="137"/>
    <col min="7431" max="7431" width="9.125" style="137" customWidth="1"/>
    <col min="7432" max="7680" width="9" style="137"/>
    <col min="7681" max="7682" width="20.625" style="137" customWidth="1"/>
    <col min="7683" max="7686" width="9" style="137"/>
    <col min="7687" max="7687" width="9.125" style="137" customWidth="1"/>
    <col min="7688" max="7936" width="9" style="137"/>
    <col min="7937" max="7938" width="20.625" style="137" customWidth="1"/>
    <col min="7939" max="7942" width="9" style="137"/>
    <col min="7943" max="7943" width="9.125" style="137" customWidth="1"/>
    <col min="7944" max="8192" width="9" style="137"/>
    <col min="8193" max="8194" width="20.625" style="137" customWidth="1"/>
    <col min="8195" max="8198" width="9" style="137"/>
    <col min="8199" max="8199" width="9.125" style="137" customWidth="1"/>
    <col min="8200" max="8448" width="9" style="137"/>
    <col min="8449" max="8450" width="20.625" style="137" customWidth="1"/>
    <col min="8451" max="8454" width="9" style="137"/>
    <col min="8455" max="8455" width="9.125" style="137" customWidth="1"/>
    <col min="8456" max="8704" width="9" style="137"/>
    <col min="8705" max="8706" width="20.625" style="137" customWidth="1"/>
    <col min="8707" max="8710" width="9" style="137"/>
    <col min="8711" max="8711" width="9.125" style="137" customWidth="1"/>
    <col min="8712" max="8960" width="9" style="137"/>
    <col min="8961" max="8962" width="20.625" style="137" customWidth="1"/>
    <col min="8963" max="8966" width="9" style="137"/>
    <col min="8967" max="8967" width="9.125" style="137" customWidth="1"/>
    <col min="8968" max="9216" width="9" style="137"/>
    <col min="9217" max="9218" width="20.625" style="137" customWidth="1"/>
    <col min="9219" max="9222" width="9" style="137"/>
    <col min="9223" max="9223" width="9.125" style="137" customWidth="1"/>
    <col min="9224" max="9472" width="9" style="137"/>
    <col min="9473" max="9474" width="20.625" style="137" customWidth="1"/>
    <col min="9475" max="9478" width="9" style="137"/>
    <col min="9479" max="9479" width="9.125" style="137" customWidth="1"/>
    <col min="9480" max="9728" width="9" style="137"/>
    <col min="9729" max="9730" width="20.625" style="137" customWidth="1"/>
    <col min="9731" max="9734" width="9" style="137"/>
    <col min="9735" max="9735" width="9.125" style="137" customWidth="1"/>
    <col min="9736" max="9984" width="9" style="137"/>
    <col min="9985" max="9986" width="20.625" style="137" customWidth="1"/>
    <col min="9987" max="9990" width="9" style="137"/>
    <col min="9991" max="9991" width="9.125" style="137" customWidth="1"/>
    <col min="9992" max="10240" width="9" style="137"/>
    <col min="10241" max="10242" width="20.625" style="137" customWidth="1"/>
    <col min="10243" max="10246" width="9" style="137"/>
    <col min="10247" max="10247" width="9.125" style="137" customWidth="1"/>
    <col min="10248" max="10496" width="9" style="137"/>
    <col min="10497" max="10498" width="20.625" style="137" customWidth="1"/>
    <col min="10499" max="10502" width="9" style="137"/>
    <col min="10503" max="10503" width="9.125" style="137" customWidth="1"/>
    <col min="10504" max="10752" width="9" style="137"/>
    <col min="10753" max="10754" width="20.625" style="137" customWidth="1"/>
    <col min="10755" max="10758" width="9" style="137"/>
    <col min="10759" max="10759" width="9.125" style="137" customWidth="1"/>
    <col min="10760" max="11008" width="9" style="137"/>
    <col min="11009" max="11010" width="20.625" style="137" customWidth="1"/>
    <col min="11011" max="11014" width="9" style="137"/>
    <col min="11015" max="11015" width="9.125" style="137" customWidth="1"/>
    <col min="11016" max="11264" width="9" style="137"/>
    <col min="11265" max="11266" width="20.625" style="137" customWidth="1"/>
    <col min="11267" max="11270" width="9" style="137"/>
    <col min="11271" max="11271" width="9.125" style="137" customWidth="1"/>
    <col min="11272" max="11520" width="9" style="137"/>
    <col min="11521" max="11522" width="20.625" style="137" customWidth="1"/>
    <col min="11523" max="11526" width="9" style="137"/>
    <col min="11527" max="11527" width="9.125" style="137" customWidth="1"/>
    <col min="11528" max="11776" width="9" style="137"/>
    <col min="11777" max="11778" width="20.625" style="137" customWidth="1"/>
    <col min="11779" max="11782" width="9" style="137"/>
    <col min="11783" max="11783" width="9.125" style="137" customWidth="1"/>
    <col min="11784" max="12032" width="9" style="137"/>
    <col min="12033" max="12034" width="20.625" style="137" customWidth="1"/>
    <col min="12035" max="12038" width="9" style="137"/>
    <col min="12039" max="12039" width="9.125" style="137" customWidth="1"/>
    <col min="12040" max="12288" width="9" style="137"/>
    <col min="12289" max="12290" width="20.625" style="137" customWidth="1"/>
    <col min="12291" max="12294" width="9" style="137"/>
    <col min="12295" max="12295" width="9.125" style="137" customWidth="1"/>
    <col min="12296" max="12544" width="9" style="137"/>
    <col min="12545" max="12546" width="20.625" style="137" customWidth="1"/>
    <col min="12547" max="12550" width="9" style="137"/>
    <col min="12551" max="12551" width="9.125" style="137" customWidth="1"/>
    <col min="12552" max="12800" width="9" style="137"/>
    <col min="12801" max="12802" width="20.625" style="137" customWidth="1"/>
    <col min="12803" max="12806" width="9" style="137"/>
    <col min="12807" max="12807" width="9.125" style="137" customWidth="1"/>
    <col min="12808" max="13056" width="9" style="137"/>
    <col min="13057" max="13058" width="20.625" style="137" customWidth="1"/>
    <col min="13059" max="13062" width="9" style="137"/>
    <col min="13063" max="13063" width="9.125" style="137" customWidth="1"/>
    <col min="13064" max="13312" width="9" style="137"/>
    <col min="13313" max="13314" width="20.625" style="137" customWidth="1"/>
    <col min="13315" max="13318" width="9" style="137"/>
    <col min="13319" max="13319" width="9.125" style="137" customWidth="1"/>
    <col min="13320" max="13568" width="9" style="137"/>
    <col min="13569" max="13570" width="20.625" style="137" customWidth="1"/>
    <col min="13571" max="13574" width="9" style="137"/>
    <col min="13575" max="13575" width="9.125" style="137" customWidth="1"/>
    <col min="13576" max="13824" width="9" style="137"/>
    <col min="13825" max="13826" width="20.625" style="137" customWidth="1"/>
    <col min="13827" max="13830" width="9" style="137"/>
    <col min="13831" max="13831" width="9.125" style="137" customWidth="1"/>
    <col min="13832" max="14080" width="9" style="137"/>
    <col min="14081" max="14082" width="20.625" style="137" customWidth="1"/>
    <col min="14083" max="14086" width="9" style="137"/>
    <col min="14087" max="14087" width="9.125" style="137" customWidth="1"/>
    <col min="14088" max="14336" width="9" style="137"/>
    <col min="14337" max="14338" width="20.625" style="137" customWidth="1"/>
    <col min="14339" max="14342" width="9" style="137"/>
    <col min="14343" max="14343" width="9.125" style="137" customWidth="1"/>
    <col min="14344" max="14592" width="9" style="137"/>
    <col min="14593" max="14594" width="20.625" style="137" customWidth="1"/>
    <col min="14595" max="14598" width="9" style="137"/>
    <col min="14599" max="14599" width="9.125" style="137" customWidth="1"/>
    <col min="14600" max="14848" width="9" style="137"/>
    <col min="14849" max="14850" width="20.625" style="137" customWidth="1"/>
    <col min="14851" max="14854" width="9" style="137"/>
    <col min="14855" max="14855" width="9.125" style="137" customWidth="1"/>
    <col min="14856" max="15104" width="9" style="137"/>
    <col min="15105" max="15106" width="20.625" style="137" customWidth="1"/>
    <col min="15107" max="15110" width="9" style="137"/>
    <col min="15111" max="15111" width="9.125" style="137" customWidth="1"/>
    <col min="15112" max="15360" width="9" style="137"/>
    <col min="15361" max="15362" width="20.625" style="137" customWidth="1"/>
    <col min="15363" max="15366" width="9" style="137"/>
    <col min="15367" max="15367" width="9.125" style="137" customWidth="1"/>
    <col min="15368" max="15616" width="9" style="137"/>
    <col min="15617" max="15618" width="20.625" style="137" customWidth="1"/>
    <col min="15619" max="15622" width="9" style="137"/>
    <col min="15623" max="15623" width="9.125" style="137" customWidth="1"/>
    <col min="15624" max="15872" width="9" style="137"/>
    <col min="15873" max="15874" width="20.625" style="137" customWidth="1"/>
    <col min="15875" max="15878" width="9" style="137"/>
    <col min="15879" max="15879" width="9.125" style="137" customWidth="1"/>
    <col min="15880" max="16128" width="9" style="137"/>
    <col min="16129" max="16130" width="20.625" style="137" customWidth="1"/>
    <col min="16131" max="16134" width="9" style="137"/>
    <col min="16135" max="16135" width="9.125" style="137" customWidth="1"/>
    <col min="16136" max="16384" width="9" style="137"/>
  </cols>
  <sheetData>
    <row r="1" spans="1:15" ht="13.5">
      <c r="A1" s="136" t="s">
        <v>114</v>
      </c>
    </row>
    <row r="2" spans="1:15" ht="11.25" customHeight="1">
      <c r="A2" s="136"/>
    </row>
    <row r="3" spans="1:15" ht="12" customHeight="1">
      <c r="A3" s="138" t="s">
        <v>115</v>
      </c>
    </row>
    <row r="4" spans="1:15" ht="12" customHeight="1">
      <c r="B4" s="139" t="s">
        <v>97</v>
      </c>
    </row>
    <row r="5" spans="1:15" ht="30" customHeight="1">
      <c r="A5" s="140" t="s">
        <v>98</v>
      </c>
      <c r="B5" s="141" t="s">
        <v>99</v>
      </c>
      <c r="O5" s="158">
        <f>N6+N7+N8+N9</f>
        <v>1</v>
      </c>
    </row>
    <row r="6" spans="1:15" ht="30" customHeight="1">
      <c r="A6" s="159" t="s">
        <v>116</v>
      </c>
      <c r="B6" s="160">
        <v>354367</v>
      </c>
      <c r="N6" s="161">
        <f>B6/$B$10</f>
        <v>0.22930067780707572</v>
      </c>
    </row>
    <row r="7" spans="1:15" ht="30" customHeight="1">
      <c r="A7" s="162" t="s">
        <v>117</v>
      </c>
      <c r="B7" s="163">
        <v>233072</v>
      </c>
      <c r="N7" s="161">
        <f>B7/$B$10</f>
        <v>0.15081417732986072</v>
      </c>
      <c r="O7" s="154"/>
    </row>
    <row r="8" spans="1:15" ht="30" customHeight="1">
      <c r="A8" s="162" t="s">
        <v>118</v>
      </c>
      <c r="B8" s="163">
        <v>204180</v>
      </c>
      <c r="N8" s="161">
        <f>B8/$B$10</f>
        <v>0.1321189963925781</v>
      </c>
    </row>
    <row r="9" spans="1:15" ht="30" customHeight="1">
      <c r="A9" s="162" t="s">
        <v>119</v>
      </c>
      <c r="B9" s="163">
        <v>753806</v>
      </c>
      <c r="N9" s="161">
        <f>B9/$B$10</f>
        <v>0.48776614847048544</v>
      </c>
    </row>
    <row r="10" spans="1:15" ht="30" customHeight="1">
      <c r="A10" s="145" t="s">
        <v>120</v>
      </c>
      <c r="B10" s="164">
        <f>SUM(B6:B9)</f>
        <v>1545425</v>
      </c>
      <c r="N10" s="165">
        <f>B10/$B$13</f>
        <v>0.84070950512963771</v>
      </c>
    </row>
    <row r="11" spans="1:15" ht="30" customHeight="1">
      <c r="A11" s="145" t="s">
        <v>121</v>
      </c>
      <c r="B11" s="164">
        <v>0</v>
      </c>
      <c r="N11" s="165">
        <f>B11/$B$13</f>
        <v>0</v>
      </c>
    </row>
    <row r="12" spans="1:15" ht="30" customHeight="1">
      <c r="A12" s="147" t="s">
        <v>122</v>
      </c>
      <c r="B12" s="166">
        <v>292814</v>
      </c>
      <c r="N12" s="165">
        <f>B12/$B$13</f>
        <v>0.15929049487036234</v>
      </c>
    </row>
    <row r="13" spans="1:15" ht="30" customHeight="1">
      <c r="A13" s="150" t="s">
        <v>106</v>
      </c>
      <c r="B13" s="167">
        <f>SUM(B10:B12)</f>
        <v>1838239</v>
      </c>
      <c r="O13" s="168">
        <f>N10+N11+N12</f>
        <v>1</v>
      </c>
    </row>
    <row r="14" spans="1:15" ht="12" customHeight="1">
      <c r="A14" s="169" t="s">
        <v>123</v>
      </c>
    </row>
    <row r="15" spans="1:15" ht="3" customHeight="1"/>
    <row r="16" spans="1:15" ht="7.5" customHeight="1"/>
    <row r="17" spans="1:5" ht="12" customHeight="1">
      <c r="A17" s="138" t="s">
        <v>107</v>
      </c>
    </row>
    <row r="18" spans="1:5" s="156" customFormat="1" ht="12" customHeight="1">
      <c r="B18" s="139" t="s">
        <v>97</v>
      </c>
    </row>
    <row r="19" spans="1:5" ht="30" customHeight="1">
      <c r="A19" s="140" t="s">
        <v>108</v>
      </c>
      <c r="B19" s="141" t="s">
        <v>99</v>
      </c>
    </row>
    <row r="20" spans="1:5" ht="30" customHeight="1">
      <c r="A20" s="142" t="s">
        <v>109</v>
      </c>
      <c r="B20" s="160">
        <v>130900</v>
      </c>
    </row>
    <row r="21" spans="1:5" ht="30" customHeight="1">
      <c r="A21" s="145" t="s">
        <v>110</v>
      </c>
      <c r="B21" s="163">
        <v>231018</v>
      </c>
    </row>
    <row r="22" spans="1:5" ht="30" customHeight="1">
      <c r="A22" s="145" t="s">
        <v>111</v>
      </c>
      <c r="B22" s="163">
        <v>35099</v>
      </c>
    </row>
    <row r="23" spans="1:5" ht="30" customHeight="1">
      <c r="A23" s="145" t="s">
        <v>124</v>
      </c>
      <c r="B23" s="163">
        <v>1096975</v>
      </c>
    </row>
    <row r="24" spans="1:5" ht="30" customHeight="1">
      <c r="A24" s="147" t="s">
        <v>113</v>
      </c>
      <c r="B24" s="163">
        <f>B25-B20-B21-B22-B23</f>
        <v>344247</v>
      </c>
    </row>
    <row r="25" spans="1:5" ht="30" customHeight="1">
      <c r="A25" s="150" t="s">
        <v>106</v>
      </c>
      <c r="B25" s="167">
        <f>B13</f>
        <v>1838239</v>
      </c>
    </row>
    <row r="26" spans="1:5" ht="15.75" customHeight="1"/>
    <row r="28" spans="1:5">
      <c r="E28" s="154"/>
    </row>
    <row r="29" spans="1:5">
      <c r="A29" s="140" t="s">
        <v>108</v>
      </c>
      <c r="B29" s="141" t="s">
        <v>99</v>
      </c>
    </row>
    <row r="30" spans="1:5" ht="12">
      <c r="A30" s="142" t="s">
        <v>109</v>
      </c>
      <c r="B30" s="160">
        <f>B20</f>
        <v>130900</v>
      </c>
      <c r="C30" s="165">
        <f>B30/$B$35</f>
        <v>7.1209456441735819E-2</v>
      </c>
    </row>
    <row r="31" spans="1:5" ht="12">
      <c r="A31" s="145" t="s">
        <v>110</v>
      </c>
      <c r="B31" s="163">
        <f>B21</f>
        <v>231018</v>
      </c>
      <c r="C31" s="165">
        <f>B31/$B$35</f>
        <v>0.12567353864214609</v>
      </c>
    </row>
    <row r="32" spans="1:5" ht="12">
      <c r="A32" s="145" t="s">
        <v>111</v>
      </c>
      <c r="B32" s="163">
        <f>B22</f>
        <v>35099</v>
      </c>
      <c r="C32" s="165">
        <f>B32/$B$35</f>
        <v>1.9093817506863908E-2</v>
      </c>
    </row>
    <row r="33" spans="1:4" ht="12">
      <c r="A33" s="145" t="s">
        <v>124</v>
      </c>
      <c r="B33" s="163">
        <f>B23</f>
        <v>1096975</v>
      </c>
      <c r="C33" s="165">
        <f>B33/$B$35</f>
        <v>0.59675319694555495</v>
      </c>
    </row>
    <row r="34" spans="1:4" ht="12">
      <c r="A34" s="147" t="s">
        <v>113</v>
      </c>
      <c r="B34" s="170">
        <f>B24</f>
        <v>344247</v>
      </c>
      <c r="C34" s="165">
        <f>B34/$B$35</f>
        <v>0.18726999046369922</v>
      </c>
    </row>
    <row r="35" spans="1:4" ht="12">
      <c r="A35" s="150" t="s">
        <v>106</v>
      </c>
      <c r="B35" s="167">
        <f>SUM(B30:B34)</f>
        <v>1838239</v>
      </c>
      <c r="C35" s="168">
        <f>SUM(C30:C34)</f>
        <v>1</v>
      </c>
      <c r="D35" s="154"/>
    </row>
  </sheetData>
  <phoneticPr fontId="20"/>
  <printOptions horizontalCentered="1" verticalCentered="1"/>
  <pageMargins left="0.59055118110236227" right="0.59055118110236227" top="0.59055118110236227" bottom="0.39370078740157483" header="0.51181102362204722" footer="0.11811023622047245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X30"/>
  <sheetViews>
    <sheetView view="pageBreakPreview" zoomScaleNormal="115" zoomScaleSheetLayoutView="100" workbookViewId="0">
      <selection activeCell="I6" sqref="I6"/>
    </sheetView>
  </sheetViews>
  <sheetFormatPr defaultRowHeight="20.100000000000001" customHeight="1"/>
  <cols>
    <col min="1" max="2" width="2.625" style="174" customWidth="1"/>
    <col min="3" max="3" width="0.5" style="174" customWidth="1"/>
    <col min="4" max="4" width="22.375" style="174" customWidth="1"/>
    <col min="5" max="5" width="0.5" style="174" customWidth="1"/>
    <col min="6" max="6" width="12.625" style="174" customWidth="1"/>
    <col min="7" max="7" width="6.625" style="174" customWidth="1"/>
    <col min="8" max="8" width="12.625" style="174" customWidth="1"/>
    <col min="9" max="9" width="6.625" style="174" customWidth="1"/>
    <col min="10" max="10" width="3.375" style="174" customWidth="1"/>
    <col min="11" max="11" width="2.875" style="174" customWidth="1"/>
    <col min="12" max="12" width="0.5" style="174" customWidth="1"/>
    <col min="13" max="13" width="19.125" style="174" customWidth="1"/>
    <col min="14" max="14" width="0.5" style="174" customWidth="1"/>
    <col min="15" max="15" width="11.625" style="174" customWidth="1"/>
    <col min="16" max="16" width="11.625" style="177" customWidth="1"/>
    <col min="17" max="18" width="11.625" style="174" customWidth="1"/>
    <col min="19" max="16384" width="9" style="174"/>
  </cols>
  <sheetData>
    <row r="1" spans="1:24" ht="20.100000000000001" customHeight="1">
      <c r="A1" s="171" t="s">
        <v>125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Q1" s="172"/>
      <c r="R1" s="172"/>
    </row>
    <row r="2" spans="1:24" ht="20.100000000000001" customHeight="1">
      <c r="A2" s="175" t="s">
        <v>126</v>
      </c>
      <c r="B2" s="175"/>
      <c r="I2" s="176" t="s">
        <v>127</v>
      </c>
      <c r="K2" s="175" t="s">
        <v>128</v>
      </c>
      <c r="R2" s="176" t="s">
        <v>129</v>
      </c>
    </row>
    <row r="3" spans="1:24" ht="15" customHeight="1">
      <c r="A3" s="178"/>
      <c r="B3" s="179"/>
      <c r="C3" s="179"/>
      <c r="D3" s="179"/>
      <c r="E3" s="179"/>
      <c r="F3" s="180" t="s">
        <v>130</v>
      </c>
      <c r="G3" s="181"/>
      <c r="H3" s="180" t="s">
        <v>131</v>
      </c>
      <c r="I3" s="182"/>
      <c r="K3" s="178"/>
      <c r="L3" s="179"/>
      <c r="M3" s="179"/>
      <c r="N3" s="179"/>
      <c r="O3" s="183" t="s">
        <v>132</v>
      </c>
      <c r="P3" s="184" t="s">
        <v>133</v>
      </c>
      <c r="Q3" s="181"/>
      <c r="R3" s="185" t="s">
        <v>134</v>
      </c>
    </row>
    <row r="4" spans="1:24" ht="15" customHeight="1">
      <c r="A4" s="186" t="s">
        <v>135</v>
      </c>
      <c r="B4" s="187"/>
      <c r="C4" s="187"/>
      <c r="D4" s="187"/>
      <c r="E4" s="187"/>
      <c r="F4" s="186" t="s">
        <v>136</v>
      </c>
      <c r="G4" s="186" t="s">
        <v>137</v>
      </c>
      <c r="H4" s="186" t="s">
        <v>136</v>
      </c>
      <c r="I4" s="188" t="s">
        <v>137</v>
      </c>
      <c r="K4" s="189" t="s">
        <v>138</v>
      </c>
      <c r="L4" s="187"/>
      <c r="M4" s="190"/>
      <c r="N4" s="187"/>
      <c r="O4" s="186" t="s">
        <v>139</v>
      </c>
      <c r="P4" s="191" t="s">
        <v>140</v>
      </c>
      <c r="Q4" s="186" t="s">
        <v>141</v>
      </c>
      <c r="R4" s="188" t="s">
        <v>139</v>
      </c>
    </row>
    <row r="5" spans="1:24" ht="18" customHeight="1">
      <c r="A5" s="192" t="s">
        <v>142</v>
      </c>
      <c r="B5" s="193"/>
      <c r="C5" s="193"/>
      <c r="D5" s="193"/>
      <c r="E5" s="194"/>
      <c r="F5" s="195">
        <f>'土地建物（R5上一般)'!I22</f>
        <v>18659388</v>
      </c>
      <c r="G5" s="196">
        <f>ROUND(F5/$F$10*100,1)</f>
        <v>98.9</v>
      </c>
      <c r="H5" s="197">
        <f>'土地建物（R5上一般)'!V22</f>
        <v>450939</v>
      </c>
      <c r="I5" s="198">
        <f>ROUND(H5/$H$10*100,1)</f>
        <v>94.1</v>
      </c>
      <c r="K5" s="192" t="s">
        <v>143</v>
      </c>
      <c r="L5" s="193"/>
      <c r="M5" s="193"/>
      <c r="N5" s="194"/>
      <c r="O5" s="199">
        <f>'[1]市債現在高（内部資料）'!H21</f>
        <v>25330429</v>
      </c>
      <c r="P5" s="199">
        <f>'[1]市債現在高（内部資料）'!I21</f>
        <v>0</v>
      </c>
      <c r="Q5" s="200">
        <f>'[1]市債現在高（内部資料）'!J21</f>
        <v>999518</v>
      </c>
      <c r="R5" s="201">
        <f t="shared" ref="R5:R10" si="0">O5+P5-Q5</f>
        <v>24330911</v>
      </c>
    </row>
    <row r="6" spans="1:24" ht="18" customHeight="1">
      <c r="A6" s="202" t="s">
        <v>144</v>
      </c>
      <c r="B6" s="203"/>
      <c r="C6" s="193"/>
      <c r="D6" s="193"/>
      <c r="E6" s="194"/>
      <c r="F6" s="195">
        <f>SUM(F7:F9)</f>
        <v>210990</v>
      </c>
      <c r="G6" s="196">
        <f>SUM(G7:G9)</f>
        <v>1.1000000000000001</v>
      </c>
      <c r="H6" s="197">
        <f>SUM(H7:H9)</f>
        <v>28225</v>
      </c>
      <c r="I6" s="198">
        <f>SUM(I7:I9)</f>
        <v>5.9</v>
      </c>
      <c r="J6" s="204"/>
      <c r="K6" s="192" t="s">
        <v>145</v>
      </c>
      <c r="L6" s="193"/>
      <c r="M6" s="193"/>
      <c r="N6" s="194"/>
      <c r="O6" s="199">
        <f>'[1]市債現在高（内部資料）'!H22</f>
        <v>244984</v>
      </c>
      <c r="P6" s="199">
        <f>'[1]市債現在高（内部資料）'!I22</f>
        <v>0</v>
      </c>
      <c r="Q6" s="200">
        <f>'[1]市債現在高（内部資料）'!J22</f>
        <v>49995</v>
      </c>
      <c r="R6" s="205">
        <f t="shared" si="0"/>
        <v>194989</v>
      </c>
    </row>
    <row r="7" spans="1:24" ht="18" customHeight="1">
      <c r="A7" s="202"/>
      <c r="B7" s="206"/>
      <c r="C7" s="192"/>
      <c r="D7" s="207" t="s">
        <v>146</v>
      </c>
      <c r="E7" s="194"/>
      <c r="F7" s="195">
        <f>'土地建物（R5上特別）'!H5</f>
        <v>62874</v>
      </c>
      <c r="G7" s="196">
        <f>ROUND(F7/$F$10*100,1)</f>
        <v>0.3</v>
      </c>
      <c r="H7" s="197">
        <f>'土地建物（R5上特別）'!P5</f>
        <v>16273</v>
      </c>
      <c r="I7" s="198">
        <f>ROUND(H7/$H$10*100,1)</f>
        <v>3.4</v>
      </c>
      <c r="K7" s="192" t="s">
        <v>147</v>
      </c>
      <c r="L7" s="193"/>
      <c r="M7" s="193"/>
      <c r="N7" s="194"/>
      <c r="O7" s="199">
        <f>'[1]市債現在高（内部資料）'!H23</f>
        <v>86158</v>
      </c>
      <c r="P7" s="199">
        <f>'[1]市債現在高（内部資料）'!I23</f>
        <v>0</v>
      </c>
      <c r="Q7" s="200">
        <f>'[1]市債現在高（内部資料）'!J23</f>
        <v>17861</v>
      </c>
      <c r="R7" s="205">
        <f t="shared" si="0"/>
        <v>68297</v>
      </c>
    </row>
    <row r="8" spans="1:24" ht="18" customHeight="1">
      <c r="A8" s="202"/>
      <c r="B8" s="206"/>
      <c r="C8" s="192"/>
      <c r="D8" s="207" t="s">
        <v>148</v>
      </c>
      <c r="E8" s="194"/>
      <c r="F8" s="195">
        <f>'土地建物（R5上特別）'!D6</f>
        <v>78206</v>
      </c>
      <c r="G8" s="196">
        <f>ROUND(F8/$F$10*100,1)</f>
        <v>0.4</v>
      </c>
      <c r="H8" s="197">
        <f>'土地建物（R5上特別）'!P6</f>
        <v>0</v>
      </c>
      <c r="I8" s="198">
        <f>ROUND(H8/$H$10*100,1)</f>
        <v>0</v>
      </c>
      <c r="K8" s="192" t="s">
        <v>149</v>
      </c>
      <c r="L8" s="193"/>
      <c r="M8" s="193"/>
      <c r="N8" s="194"/>
      <c r="O8" s="199">
        <f>'[1]市債現在高（内部資料）'!H24</f>
        <v>6079616</v>
      </c>
      <c r="P8" s="199">
        <f>'[1]市債現在高（内部資料）'!I24</f>
        <v>0</v>
      </c>
      <c r="Q8" s="200">
        <f>'[1]市債現在高（内部資料）'!J24</f>
        <v>200441</v>
      </c>
      <c r="R8" s="205">
        <f t="shared" si="0"/>
        <v>5879175</v>
      </c>
    </row>
    <row r="9" spans="1:24" ht="18" customHeight="1">
      <c r="A9" s="202"/>
      <c r="B9" s="206"/>
      <c r="C9" s="192"/>
      <c r="D9" s="207" t="s">
        <v>150</v>
      </c>
      <c r="E9" s="194"/>
      <c r="F9" s="195">
        <f>'土地建物（R5上特別）'!D7</f>
        <v>69910</v>
      </c>
      <c r="G9" s="196">
        <f>ROUND(F9/$F$10*100,1)</f>
        <v>0.4</v>
      </c>
      <c r="H9" s="197">
        <f>'土地建物（R5上特別）'!P7</f>
        <v>11952</v>
      </c>
      <c r="I9" s="198">
        <f>ROUND(H9/$H$10*100,1)</f>
        <v>2.5</v>
      </c>
      <c r="K9" s="192" t="s">
        <v>151</v>
      </c>
      <c r="L9" s="193"/>
      <c r="M9" s="193"/>
      <c r="N9" s="194"/>
      <c r="O9" s="199">
        <f>'[1]市債現在高（内部資料）'!H25</f>
        <v>3345460</v>
      </c>
      <c r="P9" s="199">
        <f>'[1]市債現在高（内部資料）'!I25</f>
        <v>0</v>
      </c>
      <c r="Q9" s="200">
        <f>'[1]市債現在高（内部資料）'!J25</f>
        <v>399553</v>
      </c>
      <c r="R9" s="205">
        <f t="shared" si="0"/>
        <v>2945907</v>
      </c>
    </row>
    <row r="10" spans="1:24" ht="18" customHeight="1">
      <c r="A10" s="208" t="s">
        <v>152</v>
      </c>
      <c r="B10" s="209"/>
      <c r="C10" s="190"/>
      <c r="D10" s="190"/>
      <c r="E10" s="210"/>
      <c r="F10" s="211">
        <f>F5+F6</f>
        <v>18870378</v>
      </c>
      <c r="G10" s="212">
        <f>SUM(G5:G6)</f>
        <v>100</v>
      </c>
      <c r="H10" s="213">
        <f>H5+H6</f>
        <v>479164</v>
      </c>
      <c r="I10" s="214">
        <f>SUM(I5:I6)</f>
        <v>100</v>
      </c>
      <c r="K10" s="192" t="s">
        <v>153</v>
      </c>
      <c r="L10" s="193"/>
      <c r="M10" s="193"/>
      <c r="N10" s="194"/>
      <c r="O10" s="199">
        <f>'[1]市債現在高（内部資料）'!H26</f>
        <v>2231815</v>
      </c>
      <c r="P10" s="199">
        <f>'[1]市債現在高（内部資料）'!I26</f>
        <v>0</v>
      </c>
      <c r="Q10" s="200">
        <f>'[1]市債現在高（内部資料）'!J26</f>
        <v>163821</v>
      </c>
      <c r="R10" s="205">
        <f t="shared" si="0"/>
        <v>2067994</v>
      </c>
    </row>
    <row r="11" spans="1:24" ht="18" customHeight="1">
      <c r="A11" s="215"/>
      <c r="B11" s="215"/>
      <c r="C11" s="215"/>
      <c r="D11" s="215"/>
      <c r="E11" s="216"/>
      <c r="F11" s="217"/>
      <c r="G11" s="218"/>
      <c r="H11" s="219"/>
      <c r="I11" s="220"/>
      <c r="K11" s="189" t="s">
        <v>152</v>
      </c>
      <c r="L11" s="210"/>
      <c r="M11" s="190"/>
      <c r="N11" s="190"/>
      <c r="O11" s="221">
        <f>SUM(O5:O10)</f>
        <v>37318462</v>
      </c>
      <c r="P11" s="221">
        <f>SUM(P5:P10)</f>
        <v>0</v>
      </c>
      <c r="Q11" s="221">
        <f>SUM(Q5:Q10)</f>
        <v>1831189</v>
      </c>
      <c r="R11" s="222">
        <f>SUM(R5:R10)</f>
        <v>35487273</v>
      </c>
    </row>
    <row r="12" spans="1:24" ht="18" customHeight="1">
      <c r="I12" s="204"/>
      <c r="R12" s="176"/>
    </row>
    <row r="13" spans="1:24" ht="18" customHeight="1">
      <c r="A13" s="175" t="s">
        <v>154</v>
      </c>
      <c r="B13" s="175"/>
      <c r="G13" s="176" t="str">
        <f>I2</f>
        <v>（令和5年9月30日現在）</v>
      </c>
      <c r="K13" s="223"/>
      <c r="L13" s="223"/>
      <c r="M13" s="223"/>
      <c r="N13" s="223"/>
      <c r="O13" s="224"/>
      <c r="P13" s="225"/>
      <c r="Q13" s="224"/>
      <c r="R13" s="226"/>
      <c r="S13" s="227"/>
      <c r="T13" s="227"/>
      <c r="U13" s="227"/>
      <c r="V13" s="227"/>
      <c r="W13" s="227"/>
      <c r="X13" s="228"/>
    </row>
    <row r="14" spans="1:24" ht="18" customHeight="1">
      <c r="A14" s="180" t="s">
        <v>155</v>
      </c>
      <c r="B14" s="181"/>
      <c r="C14" s="181"/>
      <c r="D14" s="181"/>
      <c r="E14" s="181"/>
      <c r="F14" s="180" t="s">
        <v>156</v>
      </c>
      <c r="G14" s="182"/>
      <c r="I14" s="229"/>
      <c r="K14" s="224"/>
      <c r="L14" s="224"/>
      <c r="M14" s="230"/>
      <c r="N14" s="224"/>
      <c r="O14" s="224"/>
      <c r="P14" s="225"/>
      <c r="Q14" s="224"/>
      <c r="R14" s="224"/>
    </row>
    <row r="15" spans="1:24" ht="18" customHeight="1">
      <c r="A15" s="202"/>
      <c r="B15" s="231" t="s">
        <v>142</v>
      </c>
      <c r="C15" s="193"/>
      <c r="D15" s="232"/>
      <c r="F15" s="592">
        <f>SUM(F16:G18)</f>
        <v>13499524841</v>
      </c>
      <c r="G15" s="593"/>
      <c r="H15" s="202"/>
      <c r="I15" s="229"/>
      <c r="K15" s="233"/>
      <c r="L15" s="233"/>
      <c r="M15" s="233"/>
      <c r="N15" s="234"/>
      <c r="O15" s="235"/>
      <c r="P15" s="235"/>
      <c r="Q15" s="236"/>
      <c r="R15" s="235"/>
    </row>
    <row r="16" spans="1:24" ht="18" customHeight="1">
      <c r="A16" s="237"/>
      <c r="B16" s="237"/>
      <c r="C16" s="238"/>
      <c r="D16" s="207" t="s">
        <v>157</v>
      </c>
      <c r="E16" s="239"/>
      <c r="F16" s="586">
        <v>7865832661</v>
      </c>
      <c r="G16" s="587"/>
      <c r="I16" s="229"/>
      <c r="K16" s="230"/>
      <c r="L16" s="230"/>
      <c r="M16" s="230"/>
      <c r="N16" s="230"/>
      <c r="O16" s="235"/>
      <c r="P16" s="235"/>
      <c r="Q16" s="235"/>
      <c r="R16" s="235"/>
    </row>
    <row r="17" spans="1:18" ht="18" customHeight="1">
      <c r="A17" s="202"/>
      <c r="B17" s="202"/>
      <c r="C17" s="192"/>
      <c r="D17" s="207" t="s">
        <v>158</v>
      </c>
      <c r="E17" s="194"/>
      <c r="F17" s="586">
        <v>419147086</v>
      </c>
      <c r="G17" s="587"/>
      <c r="I17" s="229"/>
      <c r="K17" s="233"/>
      <c r="L17" s="233"/>
      <c r="M17" s="240"/>
      <c r="N17" s="234"/>
      <c r="O17" s="235"/>
      <c r="P17" s="235"/>
      <c r="Q17" s="235"/>
      <c r="R17" s="235"/>
    </row>
    <row r="18" spans="1:18" ht="18" customHeight="1">
      <c r="A18" s="237" t="s">
        <v>159</v>
      </c>
      <c r="B18" s="237"/>
      <c r="C18" s="192"/>
      <c r="D18" s="207" t="s">
        <v>160</v>
      </c>
      <c r="E18" s="194"/>
      <c r="F18" s="594">
        <f>F25-SUM(F16,F17,F21,F23,F24,F20,F22)</f>
        <v>5214545094</v>
      </c>
      <c r="G18" s="595"/>
      <c r="I18" s="229"/>
      <c r="K18" s="230"/>
      <c r="L18" s="230"/>
      <c r="M18" s="230"/>
      <c r="N18" s="230"/>
      <c r="O18" s="235"/>
      <c r="P18" s="235"/>
      <c r="Q18" s="235"/>
      <c r="R18" s="235"/>
    </row>
    <row r="19" spans="1:18" ht="18" customHeight="1">
      <c r="A19" s="237"/>
      <c r="B19" s="231" t="s">
        <v>144</v>
      </c>
      <c r="C19" s="193"/>
      <c r="D19" s="207"/>
      <c r="E19" s="194"/>
      <c r="F19" s="594">
        <f>SUM(F20:G24)</f>
        <v>8828348649</v>
      </c>
      <c r="G19" s="595"/>
      <c r="I19" s="229"/>
      <c r="K19" s="230"/>
      <c r="L19" s="241"/>
      <c r="M19" s="230"/>
      <c r="N19" s="230"/>
      <c r="O19" s="235"/>
      <c r="P19" s="235"/>
      <c r="Q19" s="235"/>
      <c r="R19" s="235"/>
    </row>
    <row r="20" spans="1:18" ht="18" customHeight="1">
      <c r="A20" s="237"/>
      <c r="B20" s="237"/>
      <c r="C20" s="192"/>
      <c r="D20" s="207" t="s">
        <v>161</v>
      </c>
      <c r="E20" s="194"/>
      <c r="F20" s="586">
        <v>1604340351</v>
      </c>
      <c r="G20" s="587"/>
      <c r="I20" s="229"/>
      <c r="K20" s="230"/>
      <c r="L20" s="230"/>
      <c r="M20" s="230"/>
      <c r="N20" s="230"/>
      <c r="O20" s="235"/>
      <c r="P20" s="235"/>
      <c r="Q20" s="235"/>
      <c r="R20" s="235"/>
    </row>
    <row r="21" spans="1:18" ht="18" customHeight="1">
      <c r="A21" s="237"/>
      <c r="B21" s="237"/>
      <c r="C21" s="192"/>
      <c r="D21" s="207" t="s">
        <v>162</v>
      </c>
      <c r="E21" s="194"/>
      <c r="F21" s="586">
        <v>888558779</v>
      </c>
      <c r="G21" s="587"/>
      <c r="I21" s="229"/>
      <c r="K21" s="230"/>
      <c r="L21" s="230"/>
      <c r="M21" s="230"/>
      <c r="N21" s="230"/>
      <c r="O21" s="235"/>
      <c r="P21" s="235"/>
      <c r="Q21" s="235"/>
      <c r="R21" s="235"/>
    </row>
    <row r="22" spans="1:18" ht="18" customHeight="1">
      <c r="A22" s="237" t="s">
        <v>163</v>
      </c>
      <c r="B22" s="237"/>
      <c r="C22" s="192"/>
      <c r="D22" s="207" t="s">
        <v>164</v>
      </c>
      <c r="E22" s="194"/>
      <c r="F22" s="586">
        <v>5160626636</v>
      </c>
      <c r="G22" s="587"/>
      <c r="I22" s="229"/>
      <c r="K22" s="230"/>
      <c r="L22" s="230"/>
      <c r="M22" s="230"/>
      <c r="N22" s="230"/>
      <c r="O22" s="235"/>
      <c r="P22" s="235"/>
      <c r="Q22" s="235"/>
      <c r="R22" s="235"/>
    </row>
    <row r="23" spans="1:18" ht="18" customHeight="1">
      <c r="A23" s="237"/>
      <c r="B23" s="237"/>
      <c r="C23" s="192"/>
      <c r="D23" s="207" t="s">
        <v>165</v>
      </c>
      <c r="E23" s="194"/>
      <c r="F23" s="586">
        <v>10022375</v>
      </c>
      <c r="G23" s="587"/>
      <c r="I23" s="229"/>
      <c r="K23" s="230"/>
      <c r="L23" s="230"/>
      <c r="M23" s="230"/>
      <c r="N23" s="230"/>
      <c r="O23" s="235"/>
      <c r="P23" s="235"/>
      <c r="Q23" s="235"/>
      <c r="R23" s="235"/>
    </row>
    <row r="24" spans="1:18" ht="18" customHeight="1">
      <c r="A24" s="237"/>
      <c r="B24" s="242"/>
      <c r="C24" s="192"/>
      <c r="D24" s="207" t="s">
        <v>166</v>
      </c>
      <c r="E24" s="194"/>
      <c r="F24" s="586">
        <v>1164800508</v>
      </c>
      <c r="G24" s="587"/>
      <c r="H24" s="227"/>
      <c r="I24" s="229"/>
    </row>
    <row r="25" spans="1:18" ht="18" customHeight="1">
      <c r="A25" s="242"/>
      <c r="B25" s="243"/>
      <c r="C25" s="193"/>
      <c r="D25" s="244" t="s">
        <v>167</v>
      </c>
      <c r="E25" s="194"/>
      <c r="F25" s="590">
        <v>22327873490</v>
      </c>
      <c r="G25" s="591"/>
      <c r="H25" s="227"/>
      <c r="I25" s="229"/>
    </row>
    <row r="26" spans="1:18" ht="18" customHeight="1">
      <c r="A26" s="245" t="s">
        <v>168</v>
      </c>
      <c r="B26" s="246"/>
      <c r="C26" s="246"/>
      <c r="D26" s="246"/>
      <c r="E26" s="247"/>
      <c r="F26" s="586">
        <v>6000000</v>
      </c>
      <c r="G26" s="587"/>
      <c r="I26" s="229"/>
    </row>
    <row r="27" spans="1:18" ht="18" customHeight="1">
      <c r="A27" s="245" t="s">
        <v>169</v>
      </c>
      <c r="B27" s="246"/>
      <c r="C27" s="246"/>
      <c r="D27" s="246"/>
      <c r="E27" s="247"/>
      <c r="F27" s="586">
        <v>0</v>
      </c>
      <c r="G27" s="587"/>
    </row>
    <row r="28" spans="1:18" ht="18" customHeight="1">
      <c r="A28" s="189" t="s">
        <v>152</v>
      </c>
      <c r="B28" s="190"/>
      <c r="C28" s="190"/>
      <c r="D28" s="190"/>
      <c r="E28" s="248"/>
      <c r="F28" s="588">
        <f>SUM(F25:G27)</f>
        <v>22333873490</v>
      </c>
      <c r="G28" s="589"/>
      <c r="H28" s="227"/>
    </row>
    <row r="29" spans="1:18" ht="18" customHeight="1"/>
    <row r="30" spans="1:18" ht="18" customHeight="1"/>
  </sheetData>
  <mergeCells count="14">
    <mergeCell ref="F20:G20"/>
    <mergeCell ref="F15:G15"/>
    <mergeCell ref="F16:G16"/>
    <mergeCell ref="F17:G17"/>
    <mergeCell ref="F18:G18"/>
    <mergeCell ref="F19:G19"/>
    <mergeCell ref="F27:G27"/>
    <mergeCell ref="F28:G28"/>
    <mergeCell ref="F21:G21"/>
    <mergeCell ref="F22:G22"/>
    <mergeCell ref="F23:G23"/>
    <mergeCell ref="F24:G24"/>
    <mergeCell ref="F25:G25"/>
    <mergeCell ref="F26:G26"/>
  </mergeCells>
  <phoneticPr fontId="20"/>
  <pageMargins left="1.0236220472440944" right="0.78740157480314965" top="0.98425196850393704" bottom="0.98425196850393704" header="0.51181102362204722" footer="0.51181102362204722"/>
  <pageSetup paperSize="9" scale="91" fitToHeight="0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Y28"/>
  <sheetViews>
    <sheetView showGridLines="0" view="pageBreakPreview" zoomScaleNormal="100" zoomScaleSheetLayoutView="100" workbookViewId="0">
      <pane xSplit="12" ySplit="4" topLeftCell="M5" activePane="bottomRight" state="frozen"/>
      <selection activeCell="M26" sqref="M26"/>
      <selection pane="topRight" activeCell="M26" sqref="M26"/>
      <selection pane="bottomLeft" activeCell="M26" sqref="M26"/>
      <selection pane="bottomRight" activeCell="P27" sqref="P27"/>
    </sheetView>
  </sheetViews>
  <sheetFormatPr defaultRowHeight="18" customHeight="1"/>
  <cols>
    <col min="1" max="1" width="3.625" style="250" customWidth="1"/>
    <col min="2" max="2" width="1.625" style="254" customWidth="1"/>
    <col min="3" max="3" width="14.625" style="256" customWidth="1"/>
    <col min="4" max="4" width="1.625" style="254" customWidth="1"/>
    <col min="5" max="5" width="10.625" style="258" customWidth="1"/>
    <col min="6" max="6" width="0.625" style="254" customWidth="1"/>
    <col min="7" max="7" width="9.625" style="258" customWidth="1"/>
    <col min="8" max="8" width="0.625" style="254" customWidth="1"/>
    <col min="9" max="9" width="10.625" style="258" customWidth="1"/>
    <col min="10" max="10" width="0.625" style="254" customWidth="1"/>
    <col min="11" max="11" width="9.625" style="259" customWidth="1"/>
    <col min="12" max="12" width="0.625" style="254" customWidth="1"/>
    <col min="13" max="13" width="3.625" style="254" customWidth="1"/>
    <col min="14" max="14" width="3.625" style="250" customWidth="1"/>
    <col min="15" max="15" width="1.625" style="254" customWidth="1"/>
    <col min="16" max="16" width="14.625" style="256" customWidth="1"/>
    <col min="17" max="17" width="1.625" style="254" customWidth="1"/>
    <col min="18" max="18" width="10.625" style="258" customWidth="1"/>
    <col min="19" max="19" width="0.625" style="254" customWidth="1"/>
    <col min="20" max="20" width="9.625" style="258" customWidth="1"/>
    <col min="21" max="21" width="0.625" style="254" customWidth="1"/>
    <col min="22" max="22" width="10.625" style="258" customWidth="1"/>
    <col min="23" max="23" width="0.625" style="254" customWidth="1"/>
    <col min="24" max="24" width="9.625" style="259" customWidth="1"/>
    <col min="25" max="25" width="0.625" style="254" customWidth="1"/>
    <col min="26" max="16384" width="9" style="254"/>
  </cols>
  <sheetData>
    <row r="1" spans="1:25" ht="30" customHeight="1">
      <c r="A1" s="249" t="s">
        <v>170</v>
      </c>
      <c r="B1" s="250"/>
      <c r="C1" s="251"/>
      <c r="D1" s="250"/>
      <c r="E1" s="252"/>
      <c r="F1" s="250"/>
      <c r="G1" s="252"/>
      <c r="H1" s="250"/>
      <c r="I1" s="252"/>
      <c r="J1" s="250"/>
      <c r="K1" s="253"/>
      <c r="L1" s="250"/>
      <c r="M1" s="250"/>
      <c r="O1" s="250"/>
      <c r="P1" s="251"/>
      <c r="Q1" s="250"/>
      <c r="R1" s="252"/>
      <c r="S1" s="250"/>
      <c r="T1" s="252"/>
      <c r="U1" s="250"/>
      <c r="V1" s="252"/>
      <c r="W1" s="250"/>
      <c r="X1" s="253"/>
      <c r="Y1" s="250"/>
    </row>
    <row r="2" spans="1:25" ht="20.100000000000001" customHeight="1" thickBot="1">
      <c r="A2" s="251"/>
      <c r="B2" s="255" t="s">
        <v>171</v>
      </c>
      <c r="E2" s="257"/>
      <c r="N2" s="251"/>
      <c r="O2" s="255" t="s">
        <v>172</v>
      </c>
      <c r="R2" s="260"/>
    </row>
    <row r="3" spans="1:25" s="271" customFormat="1" ht="20.100000000000001" customHeight="1">
      <c r="A3" s="261"/>
      <c r="B3" s="262"/>
      <c r="C3" s="263" t="s">
        <v>173</v>
      </c>
      <c r="D3" s="264"/>
      <c r="E3" s="265" t="s">
        <v>174</v>
      </c>
      <c r="F3" s="266"/>
      <c r="G3" s="265" t="s">
        <v>175</v>
      </c>
      <c r="H3" s="266"/>
      <c r="I3" s="265" t="s">
        <v>174</v>
      </c>
      <c r="J3" s="266"/>
      <c r="K3" s="267" t="s">
        <v>137</v>
      </c>
      <c r="L3" s="268"/>
      <c r="M3" s="269"/>
      <c r="N3" s="261"/>
      <c r="O3" s="262"/>
      <c r="P3" s="263" t="s">
        <v>173</v>
      </c>
      <c r="Q3" s="264"/>
      <c r="R3" s="265" t="s">
        <v>174</v>
      </c>
      <c r="S3" s="266"/>
      <c r="T3" s="265" t="s">
        <v>175</v>
      </c>
      <c r="U3" s="266"/>
      <c r="V3" s="265" t="s">
        <v>174</v>
      </c>
      <c r="W3" s="266"/>
      <c r="X3" s="267" t="s">
        <v>137</v>
      </c>
      <c r="Y3" s="270"/>
    </row>
    <row r="4" spans="1:25" s="271" customFormat="1" ht="20.100000000000001" customHeight="1">
      <c r="A4" s="272"/>
      <c r="B4" s="273"/>
      <c r="C4" s="274"/>
      <c r="D4" s="275"/>
      <c r="E4" s="276" t="s">
        <v>176</v>
      </c>
      <c r="F4" s="277"/>
      <c r="G4" s="276" t="s">
        <v>177</v>
      </c>
      <c r="H4" s="277"/>
      <c r="I4" s="276" t="s">
        <v>178</v>
      </c>
      <c r="J4" s="277"/>
      <c r="K4" s="278" t="s">
        <v>179</v>
      </c>
      <c r="L4" s="279"/>
      <c r="M4" s="269"/>
      <c r="N4" s="272"/>
      <c r="O4" s="273"/>
      <c r="P4" s="274"/>
      <c r="Q4" s="275"/>
      <c r="R4" s="276" t="str">
        <f>E4</f>
        <v>（R5.3.31）</v>
      </c>
      <c r="S4" s="277"/>
      <c r="T4" s="276" t="s">
        <v>177</v>
      </c>
      <c r="U4" s="277"/>
      <c r="V4" s="276" t="str">
        <f>I4</f>
        <v>（R5.9.30）</v>
      </c>
      <c r="W4" s="277"/>
      <c r="X4" s="278" t="s">
        <v>179</v>
      </c>
      <c r="Y4" s="280"/>
    </row>
    <row r="5" spans="1:25" s="271" customFormat="1" ht="20.100000000000001" customHeight="1">
      <c r="A5" s="281" t="s">
        <v>180</v>
      </c>
      <c r="B5" s="282"/>
      <c r="C5" s="283" t="s">
        <v>181</v>
      </c>
      <c r="D5" s="284"/>
      <c r="E5" s="285">
        <v>10868</v>
      </c>
      <c r="F5" s="286"/>
      <c r="G5" s="285"/>
      <c r="H5" s="287"/>
      <c r="I5" s="285">
        <f>E5+G5</f>
        <v>10868</v>
      </c>
      <c r="J5" s="287"/>
      <c r="K5" s="288">
        <f>ROUND(I5/$I$22*100,2)</f>
        <v>0.06</v>
      </c>
      <c r="L5" s="289"/>
      <c r="M5" s="269"/>
      <c r="N5" s="290" t="s">
        <v>180</v>
      </c>
      <c r="O5" s="291"/>
      <c r="P5" s="283" t="s">
        <v>181</v>
      </c>
      <c r="Q5" s="292"/>
      <c r="R5" s="285">
        <v>21493</v>
      </c>
      <c r="S5" s="293"/>
      <c r="T5" s="294"/>
      <c r="U5" s="295"/>
      <c r="V5" s="296">
        <f>R5+T5</f>
        <v>21493</v>
      </c>
      <c r="W5" s="297"/>
      <c r="X5" s="288">
        <f>ROUND(V5/$V$22*100,2)</f>
        <v>4.7699999999999996</v>
      </c>
      <c r="Y5" s="289"/>
    </row>
    <row r="6" spans="1:25" s="271" customFormat="1" ht="20.100000000000001" customHeight="1">
      <c r="A6" s="281" t="s">
        <v>182</v>
      </c>
      <c r="B6" s="282"/>
      <c r="C6" s="283" t="s">
        <v>183</v>
      </c>
      <c r="D6" s="284"/>
      <c r="E6" s="298">
        <v>8332</v>
      </c>
      <c r="F6" s="299"/>
      <c r="G6" s="300"/>
      <c r="H6" s="301"/>
      <c r="I6" s="298">
        <f>E6+G6</f>
        <v>8332</v>
      </c>
      <c r="J6" s="301"/>
      <c r="K6" s="302">
        <f>ROUND(I6/$I$22*100,2)</f>
        <v>0.04</v>
      </c>
      <c r="L6" s="303"/>
      <c r="M6" s="269"/>
      <c r="N6" s="290" t="s">
        <v>182</v>
      </c>
      <c r="O6" s="291"/>
      <c r="P6" s="283" t="s">
        <v>183</v>
      </c>
      <c r="Q6" s="292"/>
      <c r="R6" s="298">
        <v>5993</v>
      </c>
      <c r="S6" s="304"/>
      <c r="T6" s="305"/>
      <c r="U6" s="306"/>
      <c r="V6" s="296">
        <f>R6+T6</f>
        <v>5993</v>
      </c>
      <c r="W6" s="307"/>
      <c r="X6" s="302">
        <f>ROUND(V6/$V$22*100,2)</f>
        <v>1.33</v>
      </c>
      <c r="Y6" s="303"/>
    </row>
    <row r="7" spans="1:25" s="271" customFormat="1" ht="20.100000000000001" customHeight="1">
      <c r="A7" s="281" t="s">
        <v>184</v>
      </c>
      <c r="B7" s="308"/>
      <c r="C7" s="309" t="s">
        <v>185</v>
      </c>
      <c r="D7" s="310"/>
      <c r="E7" s="311">
        <v>3458700</v>
      </c>
      <c r="F7" s="312"/>
      <c r="G7" s="313"/>
      <c r="H7" s="314"/>
      <c r="I7" s="311">
        <f>E7+G7</f>
        <v>3458700</v>
      </c>
      <c r="J7" s="314"/>
      <c r="K7" s="315">
        <f>ROUND(I7/$I$22*100,2)</f>
        <v>18.54</v>
      </c>
      <c r="L7" s="316"/>
      <c r="M7" s="269"/>
      <c r="N7" s="290" t="s">
        <v>184</v>
      </c>
      <c r="O7" s="317"/>
      <c r="P7" s="309" t="s">
        <v>185</v>
      </c>
      <c r="Q7" s="318"/>
      <c r="R7" s="311">
        <v>9360</v>
      </c>
      <c r="S7" s="319"/>
      <c r="T7" s="320"/>
      <c r="U7" s="321"/>
      <c r="V7" s="322">
        <f>R7+T7</f>
        <v>9360</v>
      </c>
      <c r="W7" s="323"/>
      <c r="X7" s="324">
        <f>ROUND(V7/$V$22*100,2)</f>
        <v>2.08</v>
      </c>
      <c r="Y7" s="316"/>
    </row>
    <row r="8" spans="1:25" s="271" customFormat="1" ht="20.100000000000001" customHeight="1" thickBot="1">
      <c r="A8" s="325" t="s">
        <v>186</v>
      </c>
      <c r="B8" s="326"/>
      <c r="C8" s="327" t="s">
        <v>187</v>
      </c>
      <c r="D8" s="328"/>
      <c r="E8" s="329">
        <f>SUM(E5:E7)</f>
        <v>3477900</v>
      </c>
      <c r="F8" s="330"/>
      <c r="G8" s="331">
        <f>SUM(G5:G7)</f>
        <v>0</v>
      </c>
      <c r="H8" s="332"/>
      <c r="I8" s="329">
        <f>SUM(I5:I7)</f>
        <v>3477900</v>
      </c>
      <c r="J8" s="332"/>
      <c r="K8" s="333">
        <f>SUM(K5:K7)</f>
        <v>18.64</v>
      </c>
      <c r="L8" s="334"/>
      <c r="M8" s="269"/>
      <c r="N8" s="335" t="s">
        <v>186</v>
      </c>
      <c r="O8" s="336"/>
      <c r="P8" s="327" t="s">
        <v>187</v>
      </c>
      <c r="Q8" s="337"/>
      <c r="R8" s="338">
        <f>SUM(R5:R7)</f>
        <v>36846</v>
      </c>
      <c r="S8" s="339"/>
      <c r="T8" s="340">
        <f>SUM(T5:T7)</f>
        <v>0</v>
      </c>
      <c r="U8" s="341"/>
      <c r="V8" s="338">
        <f>SUM(V5:V7)</f>
        <v>36846</v>
      </c>
      <c r="W8" s="342"/>
      <c r="X8" s="343">
        <f>SUM(X5:X7)</f>
        <v>8.18</v>
      </c>
      <c r="Y8" s="334"/>
    </row>
    <row r="9" spans="1:25" s="271" customFormat="1" ht="20.100000000000001" customHeight="1">
      <c r="A9" s="281" t="s">
        <v>180</v>
      </c>
      <c r="B9" s="282"/>
      <c r="C9" s="283" t="s">
        <v>188</v>
      </c>
      <c r="D9" s="284"/>
      <c r="E9" s="298">
        <v>480324</v>
      </c>
      <c r="F9" s="299"/>
      <c r="G9" s="344"/>
      <c r="H9" s="301"/>
      <c r="I9" s="285">
        <f>E9+G9</f>
        <v>480324</v>
      </c>
      <c r="J9" s="301"/>
      <c r="K9" s="302">
        <f>ROUND(I9/$I$22*100,2)+0.01</f>
        <v>2.5799999999999996</v>
      </c>
      <c r="L9" s="303"/>
      <c r="M9" s="269"/>
      <c r="N9" s="290" t="s">
        <v>180</v>
      </c>
      <c r="O9" s="291"/>
      <c r="P9" s="283" t="s">
        <v>188</v>
      </c>
      <c r="Q9" s="292"/>
      <c r="R9" s="298">
        <v>135315</v>
      </c>
      <c r="S9" s="304"/>
      <c r="T9" s="345"/>
      <c r="U9" s="306"/>
      <c r="V9" s="296">
        <f>R9+T9</f>
        <v>135315</v>
      </c>
      <c r="W9" s="307"/>
      <c r="X9" s="346">
        <f>ROUND(V9/$V$22*100,2)</f>
        <v>30.01</v>
      </c>
      <c r="Y9" s="303"/>
    </row>
    <row r="10" spans="1:25" s="271" customFormat="1" ht="20.100000000000001" customHeight="1">
      <c r="A10" s="281" t="s">
        <v>189</v>
      </c>
      <c r="B10" s="282"/>
      <c r="C10" s="283" t="s">
        <v>190</v>
      </c>
      <c r="D10" s="284"/>
      <c r="E10" s="298">
        <v>174164</v>
      </c>
      <c r="F10" s="299"/>
      <c r="G10" s="347"/>
      <c r="H10" s="301"/>
      <c r="I10" s="298">
        <f>E10+G10</f>
        <v>174164</v>
      </c>
      <c r="J10" s="301"/>
      <c r="K10" s="302">
        <f>ROUND(I10/$I$22*100,2)</f>
        <v>0.93</v>
      </c>
      <c r="L10" s="303"/>
      <c r="M10" s="269"/>
      <c r="N10" s="290" t="s">
        <v>189</v>
      </c>
      <c r="O10" s="291"/>
      <c r="P10" s="283" t="s">
        <v>190</v>
      </c>
      <c r="Q10" s="292"/>
      <c r="R10" s="298">
        <v>157399</v>
      </c>
      <c r="S10" s="304"/>
      <c r="T10" s="348">
        <v>-6865</v>
      </c>
      <c r="U10" s="306"/>
      <c r="V10" s="296">
        <f>R10+T10</f>
        <v>150534</v>
      </c>
      <c r="W10" s="307"/>
      <c r="X10" s="302">
        <f>ROUND(V10/$V$22*100,2)</f>
        <v>33.380000000000003</v>
      </c>
      <c r="Y10" s="303"/>
    </row>
    <row r="11" spans="1:25" s="271" customFormat="1" ht="20.100000000000001" customHeight="1">
      <c r="A11" s="281" t="s">
        <v>182</v>
      </c>
      <c r="B11" s="282"/>
      <c r="C11" s="283" t="s">
        <v>191</v>
      </c>
      <c r="D11" s="284"/>
      <c r="E11" s="298">
        <v>683234</v>
      </c>
      <c r="F11" s="299"/>
      <c r="G11" s="349">
        <v>3900</v>
      </c>
      <c r="H11" s="301"/>
      <c r="I11" s="298">
        <f>E11+G11</f>
        <v>687134</v>
      </c>
      <c r="J11" s="301"/>
      <c r="K11" s="302">
        <f>ROUND(I11/$I$22*100,2)</f>
        <v>3.68</v>
      </c>
      <c r="L11" s="303"/>
      <c r="M11" s="269"/>
      <c r="N11" s="290" t="s">
        <v>182</v>
      </c>
      <c r="O11" s="291"/>
      <c r="P11" s="283" t="s">
        <v>191</v>
      </c>
      <c r="Q11" s="292"/>
      <c r="R11" s="298">
        <v>2487</v>
      </c>
      <c r="S11" s="304"/>
      <c r="T11" s="348"/>
      <c r="U11" s="306"/>
      <c r="V11" s="296">
        <f>R11+T11</f>
        <v>2487</v>
      </c>
      <c r="W11" s="307"/>
      <c r="X11" s="302">
        <f>ROUND(V11/$V$22*100,2)-0.01</f>
        <v>0.54</v>
      </c>
      <c r="Y11" s="303"/>
    </row>
    <row r="12" spans="1:25" s="271" customFormat="1" ht="20.100000000000001" customHeight="1">
      <c r="A12" s="281" t="s">
        <v>184</v>
      </c>
      <c r="B12" s="308"/>
      <c r="C12" s="309" t="s">
        <v>185</v>
      </c>
      <c r="D12" s="310"/>
      <c r="E12" s="311">
        <v>2234254</v>
      </c>
      <c r="F12" s="312"/>
      <c r="G12" s="350">
        <v>-3059</v>
      </c>
      <c r="H12" s="314"/>
      <c r="I12" s="311">
        <f>E12+G12</f>
        <v>2231195</v>
      </c>
      <c r="J12" s="314"/>
      <c r="K12" s="351">
        <f>ROUND(I12/$I$22*100,2)</f>
        <v>11.96</v>
      </c>
      <c r="L12" s="316"/>
      <c r="M12" s="269"/>
      <c r="N12" s="290" t="s">
        <v>184</v>
      </c>
      <c r="O12" s="317"/>
      <c r="P12" s="309" t="s">
        <v>185</v>
      </c>
      <c r="Q12" s="318"/>
      <c r="R12" s="311">
        <v>98705</v>
      </c>
      <c r="S12" s="319"/>
      <c r="T12" s="352">
        <v>3464</v>
      </c>
      <c r="U12" s="321"/>
      <c r="V12" s="322">
        <f>R12+T12</f>
        <v>102169</v>
      </c>
      <c r="W12" s="323"/>
      <c r="X12" s="315">
        <f>ROUND(V12/$V$22*100,2)</f>
        <v>22.66</v>
      </c>
      <c r="Y12" s="316"/>
    </row>
    <row r="13" spans="1:25" s="271" customFormat="1" ht="20.100000000000001" customHeight="1" thickBot="1">
      <c r="A13" s="325" t="s">
        <v>186</v>
      </c>
      <c r="B13" s="326"/>
      <c r="C13" s="327" t="s">
        <v>187</v>
      </c>
      <c r="D13" s="328"/>
      <c r="E13" s="329">
        <f>SUM(E9:E12)</f>
        <v>3571976</v>
      </c>
      <c r="F13" s="330"/>
      <c r="G13" s="353">
        <f>SUM(G9:G12)</f>
        <v>841</v>
      </c>
      <c r="H13" s="332"/>
      <c r="I13" s="329">
        <f>SUM(I9:I12)</f>
        <v>3572817</v>
      </c>
      <c r="J13" s="332"/>
      <c r="K13" s="333">
        <f>SUM(K9:K12)</f>
        <v>19.149999999999999</v>
      </c>
      <c r="L13" s="334"/>
      <c r="M13" s="269"/>
      <c r="N13" s="335" t="s">
        <v>186</v>
      </c>
      <c r="O13" s="336"/>
      <c r="P13" s="327" t="s">
        <v>187</v>
      </c>
      <c r="Q13" s="337"/>
      <c r="R13" s="338">
        <f>SUM(R9:R12)</f>
        <v>393906</v>
      </c>
      <c r="S13" s="339"/>
      <c r="T13" s="354">
        <f>SUM(T9:T12)</f>
        <v>-3401</v>
      </c>
      <c r="U13" s="341"/>
      <c r="V13" s="338">
        <f>SUM(V9:V12)</f>
        <v>390505</v>
      </c>
      <c r="W13" s="342"/>
      <c r="X13" s="343">
        <f>SUM(X9:X12)</f>
        <v>86.59</v>
      </c>
      <c r="Y13" s="334"/>
    </row>
    <row r="14" spans="1:25" s="271" customFormat="1" ht="20.100000000000001" customHeight="1">
      <c r="A14" s="281"/>
      <c r="B14" s="282"/>
      <c r="C14" s="283" t="s">
        <v>192</v>
      </c>
      <c r="D14" s="284"/>
      <c r="E14" s="298">
        <v>408415</v>
      </c>
      <c r="F14" s="299"/>
      <c r="G14" s="355"/>
      <c r="H14" s="301"/>
      <c r="I14" s="298">
        <f t="shared" ref="I14:I20" si="0">E14+G14</f>
        <v>408415</v>
      </c>
      <c r="J14" s="301"/>
      <c r="K14" s="356">
        <f>ROUND(I14/$I$22*100,3)</f>
        <v>2.1890000000000001</v>
      </c>
      <c r="L14" s="303"/>
      <c r="M14" s="269"/>
      <c r="N14" s="290"/>
      <c r="O14" s="291"/>
      <c r="P14" s="283" t="s">
        <v>193</v>
      </c>
      <c r="Q14" s="292"/>
      <c r="R14" s="298">
        <v>16576</v>
      </c>
      <c r="S14" s="304"/>
      <c r="T14" s="345">
        <v>7012</v>
      </c>
      <c r="U14" s="306"/>
      <c r="V14" s="296">
        <f>R14+T14</f>
        <v>23588</v>
      </c>
      <c r="W14" s="307"/>
      <c r="X14" s="302">
        <f>ROUND(V14/$V$22*100,2)</f>
        <v>5.23</v>
      </c>
      <c r="Y14" s="303"/>
    </row>
    <row r="15" spans="1:25" s="271" customFormat="1" ht="20.100000000000001" customHeight="1">
      <c r="A15" s="281"/>
      <c r="B15" s="282"/>
      <c r="C15" s="283" t="s">
        <v>194</v>
      </c>
      <c r="D15" s="284"/>
      <c r="E15" s="298">
        <v>10920977</v>
      </c>
      <c r="F15" s="299"/>
      <c r="G15" s="355"/>
      <c r="H15" s="301"/>
      <c r="I15" s="298">
        <f t="shared" si="0"/>
        <v>10920977</v>
      </c>
      <c r="J15" s="301"/>
      <c r="K15" s="302">
        <f>ROUND(I15/$I$22*100,3)</f>
        <v>58.527999999999999</v>
      </c>
      <c r="L15" s="303"/>
      <c r="M15" s="269"/>
      <c r="N15" s="290"/>
      <c r="O15" s="291"/>
      <c r="P15" s="283"/>
      <c r="Q15" s="292"/>
      <c r="R15" s="298"/>
      <c r="S15" s="304"/>
      <c r="T15" s="296"/>
      <c r="U15" s="306"/>
      <c r="V15" s="296"/>
      <c r="W15" s="307"/>
      <c r="X15" s="346"/>
      <c r="Y15" s="303"/>
    </row>
    <row r="16" spans="1:25" s="271" customFormat="1" ht="20.100000000000001" customHeight="1">
      <c r="A16" s="281" t="s">
        <v>195</v>
      </c>
      <c r="B16" s="282"/>
      <c r="C16" s="283" t="s">
        <v>196</v>
      </c>
      <c r="D16" s="284"/>
      <c r="E16" s="298">
        <v>83645</v>
      </c>
      <c r="F16" s="299">
        <v>7865832661</v>
      </c>
      <c r="G16" s="355">
        <v>-1467</v>
      </c>
      <c r="H16" s="301"/>
      <c r="I16" s="298">
        <f>E16+G16</f>
        <v>82178</v>
      </c>
      <c r="J16" s="301"/>
      <c r="K16" s="302">
        <f t="shared" ref="K16:K19" si="1">ROUND(I16/$I$22*100,3)</f>
        <v>0.44</v>
      </c>
      <c r="L16" s="303"/>
      <c r="M16" s="269"/>
      <c r="N16" s="290" t="s">
        <v>195</v>
      </c>
      <c r="O16" s="291"/>
      <c r="P16" s="283"/>
      <c r="Q16" s="292"/>
      <c r="R16" s="298"/>
      <c r="S16" s="304"/>
      <c r="T16" s="348"/>
      <c r="U16" s="306"/>
      <c r="V16" s="296"/>
      <c r="W16" s="307"/>
      <c r="X16" s="302"/>
      <c r="Y16" s="303"/>
    </row>
    <row r="17" spans="1:25" s="271" customFormat="1" ht="20.100000000000001" customHeight="1">
      <c r="A17" s="281" t="s">
        <v>197</v>
      </c>
      <c r="B17" s="282"/>
      <c r="C17" s="283" t="s">
        <v>198</v>
      </c>
      <c r="D17" s="284"/>
      <c r="E17" s="298">
        <v>903</v>
      </c>
      <c r="F17" s="299">
        <v>419147086</v>
      </c>
      <c r="G17" s="355"/>
      <c r="H17" s="301"/>
      <c r="I17" s="298">
        <f t="shared" si="0"/>
        <v>903</v>
      </c>
      <c r="J17" s="301"/>
      <c r="K17" s="302">
        <f t="shared" si="1"/>
        <v>5.0000000000000001E-3</v>
      </c>
      <c r="L17" s="303"/>
      <c r="M17" s="269"/>
      <c r="N17" s="290" t="s">
        <v>197</v>
      </c>
      <c r="O17" s="291"/>
      <c r="P17" s="283"/>
      <c r="Q17" s="292"/>
      <c r="R17" s="298"/>
      <c r="S17" s="304"/>
      <c r="T17" s="296"/>
      <c r="U17" s="306"/>
      <c r="V17" s="296"/>
      <c r="W17" s="307"/>
      <c r="X17" s="357"/>
      <c r="Y17" s="303"/>
    </row>
    <row r="18" spans="1:25" s="271" customFormat="1" ht="20.100000000000001" customHeight="1">
      <c r="A18" s="281" t="s">
        <v>184</v>
      </c>
      <c r="B18" s="282"/>
      <c r="C18" s="283" t="s">
        <v>199</v>
      </c>
      <c r="D18" s="284"/>
      <c r="E18" s="298">
        <v>101407</v>
      </c>
      <c r="F18" s="299"/>
      <c r="G18" s="355"/>
      <c r="H18" s="301"/>
      <c r="I18" s="298">
        <f t="shared" si="0"/>
        <v>101407</v>
      </c>
      <c r="J18" s="301"/>
      <c r="K18" s="302">
        <f t="shared" si="1"/>
        <v>0.54300000000000004</v>
      </c>
      <c r="L18" s="303"/>
      <c r="M18" s="269"/>
      <c r="N18" s="290" t="s">
        <v>184</v>
      </c>
      <c r="O18" s="291"/>
      <c r="P18" s="283"/>
      <c r="Q18" s="292"/>
      <c r="R18" s="298"/>
      <c r="S18" s="304"/>
      <c r="T18" s="296"/>
      <c r="U18" s="306"/>
      <c r="V18" s="296"/>
      <c r="W18" s="307"/>
      <c r="X18" s="357"/>
      <c r="Y18" s="303"/>
    </row>
    <row r="19" spans="1:25" s="271" customFormat="1" ht="20.100000000000001" customHeight="1">
      <c r="A19" s="281" t="s">
        <v>186</v>
      </c>
      <c r="B19" s="282"/>
      <c r="C19" s="283" t="s">
        <v>200</v>
      </c>
      <c r="D19" s="284"/>
      <c r="E19" s="298">
        <v>23774</v>
      </c>
      <c r="F19" s="299"/>
      <c r="G19" s="355">
        <v>-23</v>
      </c>
      <c r="H19" s="301"/>
      <c r="I19" s="298">
        <f t="shared" si="0"/>
        <v>23751</v>
      </c>
      <c r="J19" s="301"/>
      <c r="K19" s="302">
        <f t="shared" si="1"/>
        <v>0.127</v>
      </c>
      <c r="L19" s="303"/>
      <c r="M19" s="269"/>
      <c r="N19" s="290" t="s">
        <v>186</v>
      </c>
      <c r="O19" s="291"/>
      <c r="P19" s="283"/>
      <c r="Q19" s="292"/>
      <c r="R19" s="298"/>
      <c r="S19" s="304"/>
      <c r="T19" s="296"/>
      <c r="U19" s="306"/>
      <c r="V19" s="296"/>
      <c r="W19" s="307"/>
      <c r="X19" s="357"/>
      <c r="Y19" s="303"/>
    </row>
    <row r="20" spans="1:25" s="271" customFormat="1" ht="20.100000000000001" customHeight="1">
      <c r="A20" s="281"/>
      <c r="B20" s="308"/>
      <c r="C20" s="309" t="s">
        <v>185</v>
      </c>
      <c r="D20" s="310"/>
      <c r="E20" s="311">
        <v>72013</v>
      </c>
      <c r="F20" s="312"/>
      <c r="G20" s="358">
        <v>-973</v>
      </c>
      <c r="H20" s="314"/>
      <c r="I20" s="311">
        <f t="shared" si="0"/>
        <v>71040</v>
      </c>
      <c r="J20" s="314"/>
      <c r="K20" s="359">
        <f>ROUND(I20/$I$22*100,3)</f>
        <v>0.38100000000000001</v>
      </c>
      <c r="L20" s="316"/>
      <c r="M20" s="269"/>
      <c r="N20" s="290"/>
      <c r="O20" s="317"/>
      <c r="P20" s="309"/>
      <c r="Q20" s="318"/>
      <c r="R20" s="311"/>
      <c r="S20" s="319"/>
      <c r="T20" s="360"/>
      <c r="U20" s="321"/>
      <c r="V20" s="360"/>
      <c r="W20" s="323"/>
      <c r="X20" s="361"/>
      <c r="Y20" s="316"/>
    </row>
    <row r="21" spans="1:25" s="271" customFormat="1" ht="20.100000000000001" customHeight="1" thickBot="1">
      <c r="A21" s="325"/>
      <c r="B21" s="336"/>
      <c r="C21" s="327" t="s">
        <v>187</v>
      </c>
      <c r="D21" s="337"/>
      <c r="E21" s="329">
        <f>SUM(E14:E20)</f>
        <v>11611134</v>
      </c>
      <c r="F21" s="330"/>
      <c r="G21" s="362">
        <f>SUM(G14:G20)</f>
        <v>-2463</v>
      </c>
      <c r="H21" s="332"/>
      <c r="I21" s="329">
        <f>SUM(I14:I20)</f>
        <v>11608671</v>
      </c>
      <c r="J21" s="332"/>
      <c r="K21" s="363">
        <f>SUM(K14:K20)</f>
        <v>62.213000000000001</v>
      </c>
      <c r="L21" s="334"/>
      <c r="M21" s="269"/>
      <c r="N21" s="335"/>
      <c r="O21" s="336"/>
      <c r="P21" s="327" t="s">
        <v>187</v>
      </c>
      <c r="Q21" s="337"/>
      <c r="R21" s="364">
        <f>SUM(R14:R20)</f>
        <v>16576</v>
      </c>
      <c r="S21" s="339"/>
      <c r="T21" s="340">
        <f>SUM(T14:T20)</f>
        <v>7012</v>
      </c>
      <c r="U21" s="341"/>
      <c r="V21" s="364">
        <f>SUM(V14:V20)</f>
        <v>23588</v>
      </c>
      <c r="W21" s="342"/>
      <c r="X21" s="343">
        <f>SUM(X14:X20)</f>
        <v>5.23</v>
      </c>
      <c r="Y21" s="334"/>
    </row>
    <row r="22" spans="1:25" s="271" customFormat="1" ht="24.95" customHeight="1" thickBot="1">
      <c r="A22" s="365" t="s">
        <v>201</v>
      </c>
      <c r="B22" s="366"/>
      <c r="C22" s="366"/>
      <c r="D22" s="367"/>
      <c r="E22" s="368">
        <f>E21+E13+E8</f>
        <v>18661010</v>
      </c>
      <c r="F22" s="369"/>
      <c r="G22" s="370">
        <f>G21+G13+G8</f>
        <v>-1622</v>
      </c>
      <c r="H22" s="371"/>
      <c r="I22" s="368">
        <f>I21+I13+I8</f>
        <v>18659388</v>
      </c>
      <c r="J22" s="371"/>
      <c r="K22" s="372">
        <f>SUM(K8,K13,K21)</f>
        <v>100.003</v>
      </c>
      <c r="L22" s="373"/>
      <c r="M22" s="269"/>
      <c r="N22" s="365" t="s">
        <v>201</v>
      </c>
      <c r="O22" s="366"/>
      <c r="P22" s="366"/>
      <c r="Q22" s="367"/>
      <c r="R22" s="368">
        <f>R21+R13+R8</f>
        <v>447328</v>
      </c>
      <c r="S22" s="374"/>
      <c r="T22" s="370">
        <f>T21+T13+T8</f>
        <v>3611</v>
      </c>
      <c r="U22" s="374"/>
      <c r="V22" s="368">
        <f>V21+V13+V8</f>
        <v>450939</v>
      </c>
      <c r="W22" s="375"/>
      <c r="X22" s="372">
        <f>SUM(X8,X13,X21)</f>
        <v>100.00000000000001</v>
      </c>
      <c r="Y22" s="373"/>
    </row>
    <row r="25" spans="1:25" ht="18" customHeight="1">
      <c r="F25" s="254">
        <v>22327873490</v>
      </c>
    </row>
    <row r="28" spans="1:25" ht="18" customHeight="1">
      <c r="F28" s="254">
        <f>SUM(F25:G27)</f>
        <v>22327873490</v>
      </c>
    </row>
  </sheetData>
  <phoneticPr fontId="20"/>
  <printOptions gridLinesSet="0"/>
  <pageMargins left="1.0236220472440944" right="0.78740157480314965" top="0.98425196850393704" bottom="0.98425196850393704" header="0.51181102362204722" footer="0.51181102362204722"/>
  <pageSetup paperSize="9" scale="97" orientation="landscape" blackAndWhite="1" horizontalDpi="300" verticalDpi="300" r:id="rId1"/>
  <headerFooter alignWithMargins="0"/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AD18"/>
  <sheetViews>
    <sheetView showGridLines="0" view="pageBreakPreview" zoomScaleNormal="100" zoomScaleSheetLayoutView="100" workbookViewId="0">
      <selection activeCell="J17" sqref="J17"/>
    </sheetView>
  </sheetViews>
  <sheetFormatPr defaultRowHeight="20.100000000000001" customHeight="1"/>
  <cols>
    <col min="1" max="1" width="1.625" style="380" customWidth="1"/>
    <col min="2" max="2" width="28.625" style="381" customWidth="1"/>
    <col min="3" max="3" width="1.625" style="380" customWidth="1"/>
    <col min="4" max="4" width="12.625" style="258" customWidth="1"/>
    <col min="5" max="5" width="0.625" style="380" customWidth="1"/>
    <col min="6" max="6" width="9.625" style="258" customWidth="1"/>
    <col min="7" max="7" width="0.625" style="380" customWidth="1"/>
    <col min="8" max="8" width="12.625" style="258" customWidth="1"/>
    <col min="9" max="9" width="0.625" style="380" customWidth="1"/>
    <col min="10" max="10" width="9.625" style="383" customWidth="1"/>
    <col min="11" max="11" width="0.625" style="380" customWidth="1"/>
    <col min="12" max="12" width="12.625" style="258" customWidth="1"/>
    <col min="13" max="13" width="0.625" style="380" customWidth="1"/>
    <col min="14" max="14" width="9.625" style="258" customWidth="1"/>
    <col min="15" max="15" width="0.625" style="380" customWidth="1"/>
    <col min="16" max="16" width="12.625" style="258" customWidth="1"/>
    <col min="17" max="17" width="0.625" style="380" customWidth="1"/>
    <col min="18" max="18" width="9.625" style="383" customWidth="1"/>
    <col min="19" max="19" width="0.625" style="380" customWidth="1"/>
    <col min="20" max="21" width="9" style="380"/>
    <col min="22" max="22" width="17.25" style="380" customWidth="1"/>
    <col min="23" max="23" width="8.75" style="380" bestFit="1" customWidth="1"/>
    <col min="24" max="16384" width="9" style="380"/>
  </cols>
  <sheetData>
    <row r="1" spans="1:30" ht="39.950000000000003" customHeight="1">
      <c r="A1" s="376" t="s">
        <v>202</v>
      </c>
      <c r="B1" s="377"/>
      <c r="C1" s="378"/>
      <c r="D1" s="252"/>
      <c r="E1" s="378"/>
      <c r="F1" s="252"/>
      <c r="G1" s="378"/>
      <c r="H1" s="252"/>
      <c r="I1" s="378"/>
      <c r="J1" s="379"/>
      <c r="K1" s="378"/>
      <c r="L1" s="252"/>
      <c r="M1" s="378"/>
      <c r="N1" s="252"/>
      <c r="O1" s="378"/>
      <c r="P1" s="252"/>
      <c r="Q1" s="378"/>
      <c r="R1" s="379"/>
      <c r="S1" s="378"/>
    </row>
    <row r="2" spans="1:30" ht="20.100000000000001" customHeight="1">
      <c r="D2" s="382" t="s">
        <v>171</v>
      </c>
      <c r="L2" s="382" t="s">
        <v>172</v>
      </c>
    </row>
    <row r="3" spans="1:30" ht="20.100000000000001" customHeight="1">
      <c r="A3" s="384"/>
      <c r="B3" s="385" t="s">
        <v>203</v>
      </c>
      <c r="C3" s="386"/>
      <c r="D3" s="387" t="s">
        <v>174</v>
      </c>
      <c r="E3" s="388"/>
      <c r="F3" s="389" t="s">
        <v>175</v>
      </c>
      <c r="G3" s="388"/>
      <c r="H3" s="389" t="s">
        <v>174</v>
      </c>
      <c r="I3" s="388"/>
      <c r="J3" s="390" t="s">
        <v>137</v>
      </c>
      <c r="K3" s="391"/>
      <c r="L3" s="387" t="s">
        <v>174</v>
      </c>
      <c r="M3" s="388"/>
      <c r="N3" s="389" t="s">
        <v>175</v>
      </c>
      <c r="O3" s="388"/>
      <c r="P3" s="389" t="s">
        <v>174</v>
      </c>
      <c r="Q3" s="388"/>
      <c r="R3" s="390" t="s">
        <v>137</v>
      </c>
      <c r="S3" s="392"/>
    </row>
    <row r="4" spans="1:30" ht="20.100000000000001" customHeight="1">
      <c r="A4" s="393"/>
      <c r="B4" s="394"/>
      <c r="C4" s="395"/>
      <c r="D4" s="396" t="str">
        <f>'土地建物（R5上一般)'!E4</f>
        <v>（R5.3.31）</v>
      </c>
      <c r="E4" s="397"/>
      <c r="F4" s="398" t="s">
        <v>177</v>
      </c>
      <c r="G4" s="397"/>
      <c r="H4" s="398" t="str">
        <f>'土地建物（R5上一般)'!I4</f>
        <v>（R5.9.30）</v>
      </c>
      <c r="I4" s="399"/>
      <c r="J4" s="400" t="s">
        <v>179</v>
      </c>
      <c r="K4" s="401"/>
      <c r="L4" s="398" t="str">
        <f>D4</f>
        <v>（R5.3.31）</v>
      </c>
      <c r="M4" s="397"/>
      <c r="N4" s="398" t="s">
        <v>177</v>
      </c>
      <c r="O4" s="397"/>
      <c r="P4" s="398" t="str">
        <f>H4</f>
        <v>（R5.9.30）</v>
      </c>
      <c r="Q4" s="399"/>
      <c r="R4" s="400" t="s">
        <v>179</v>
      </c>
      <c r="S4" s="402"/>
    </row>
    <row r="5" spans="1:30" ht="35.1" customHeight="1">
      <c r="A5" s="403"/>
      <c r="B5" s="404" t="s">
        <v>204</v>
      </c>
      <c r="C5" s="405"/>
      <c r="D5" s="406">
        <v>62874</v>
      </c>
      <c r="E5" s="407"/>
      <c r="F5" s="305"/>
      <c r="G5" s="408"/>
      <c r="H5" s="296">
        <f>D5+F5</f>
        <v>62874</v>
      </c>
      <c r="I5" s="409"/>
      <c r="J5" s="410">
        <f>ROUND(H5/$H$8*100,2)</f>
        <v>29.8</v>
      </c>
      <c r="K5" s="411"/>
      <c r="L5" s="406">
        <v>16273</v>
      </c>
      <c r="M5" s="412"/>
      <c r="N5" s="305"/>
      <c r="O5" s="408"/>
      <c r="P5" s="296">
        <f>L5+N5</f>
        <v>16273</v>
      </c>
      <c r="Q5" s="409"/>
      <c r="R5" s="410">
        <f>ROUND(P5/$P$8*100,2)</f>
        <v>57.65</v>
      </c>
      <c r="S5" s="413"/>
      <c r="T5" s="414"/>
    </row>
    <row r="6" spans="1:30" ht="35.1" customHeight="1">
      <c r="A6" s="403"/>
      <c r="B6" s="404" t="s">
        <v>39</v>
      </c>
      <c r="C6" s="405"/>
      <c r="D6" s="406">
        <v>78206</v>
      </c>
      <c r="E6" s="407"/>
      <c r="F6" s="305"/>
      <c r="G6" s="408"/>
      <c r="H6" s="296">
        <f t="shared" ref="H6:H7" si="0">D6+F6</f>
        <v>78206</v>
      </c>
      <c r="I6" s="409"/>
      <c r="J6" s="410">
        <f>ROUND(H6/$H$8*100,2)</f>
        <v>37.07</v>
      </c>
      <c r="K6" s="411"/>
      <c r="L6" s="406">
        <v>0</v>
      </c>
      <c r="M6" s="412"/>
      <c r="N6" s="305"/>
      <c r="O6" s="408"/>
      <c r="P6" s="296">
        <f>L6+N6</f>
        <v>0</v>
      </c>
      <c r="Q6" s="409"/>
      <c r="R6" s="410">
        <f>ROUND(P6/$P$8*100,2)</f>
        <v>0</v>
      </c>
      <c r="S6" s="413"/>
      <c r="T6" s="414"/>
    </row>
    <row r="7" spans="1:30" ht="35.1" customHeight="1">
      <c r="A7" s="403"/>
      <c r="B7" s="415" t="s">
        <v>205</v>
      </c>
      <c r="C7" s="405"/>
      <c r="D7" s="406">
        <v>69910</v>
      </c>
      <c r="E7" s="407"/>
      <c r="F7" s="305"/>
      <c r="G7" s="408"/>
      <c r="H7" s="296">
        <f t="shared" si="0"/>
        <v>69910</v>
      </c>
      <c r="I7" s="409"/>
      <c r="J7" s="410">
        <f>100-J5-J6</f>
        <v>33.130000000000003</v>
      </c>
      <c r="K7" s="411"/>
      <c r="L7" s="406">
        <v>11952</v>
      </c>
      <c r="M7" s="412"/>
      <c r="N7" s="305"/>
      <c r="O7" s="408"/>
      <c r="P7" s="296">
        <f>L7+N7</f>
        <v>11952</v>
      </c>
      <c r="Q7" s="409"/>
      <c r="R7" s="410">
        <f>100-R5-R6</f>
        <v>42.35</v>
      </c>
      <c r="S7" s="413"/>
      <c r="T7" s="414"/>
    </row>
    <row r="8" spans="1:30" ht="35.1" customHeight="1">
      <c r="A8" s="416"/>
      <c r="B8" s="394" t="s">
        <v>206</v>
      </c>
      <c r="C8" s="417"/>
      <c r="D8" s="418">
        <f>SUM(D5:D7)</f>
        <v>210990</v>
      </c>
      <c r="E8" s="419"/>
      <c r="F8" s="420">
        <f>SUM(F5:F7)</f>
        <v>0</v>
      </c>
      <c r="G8" s="419"/>
      <c r="H8" s="421">
        <f>SUM(H5:H7)</f>
        <v>210990</v>
      </c>
      <c r="I8" s="422"/>
      <c r="J8" s="423">
        <f>SUM(J5:J7)</f>
        <v>100</v>
      </c>
      <c r="K8" s="424"/>
      <c r="L8" s="425">
        <f>SUM(L5:L7)</f>
        <v>28225</v>
      </c>
      <c r="M8" s="426"/>
      <c r="N8" s="420">
        <f>SUM(N5:N7)</f>
        <v>0</v>
      </c>
      <c r="O8" s="419"/>
      <c r="P8" s="421">
        <f>SUM(P5:P7)</f>
        <v>28225</v>
      </c>
      <c r="Q8" s="422"/>
      <c r="R8" s="423">
        <f>SUM(R5:R7)</f>
        <v>100</v>
      </c>
      <c r="S8" s="427"/>
    </row>
    <row r="9" spans="1:30" ht="20.100000000000001" customHeight="1">
      <c r="D9" s="428"/>
      <c r="E9" s="429"/>
      <c r="F9" s="430"/>
      <c r="G9" s="429"/>
      <c r="H9" s="428"/>
      <c r="I9" s="429"/>
      <c r="J9" s="431"/>
      <c r="K9" s="429"/>
      <c r="L9" s="428"/>
      <c r="M9" s="429"/>
      <c r="N9" s="430"/>
      <c r="O9" s="429"/>
      <c r="P9" s="428"/>
      <c r="Q9" s="429"/>
      <c r="R9" s="431"/>
      <c r="S9" s="429"/>
      <c r="V9" s="596"/>
      <c r="W9" s="596"/>
      <c r="X9" s="596"/>
      <c r="Y9" s="596"/>
    </row>
    <row r="10" spans="1:30" ht="12">
      <c r="D10" s="428"/>
      <c r="E10" s="429"/>
      <c r="F10" s="428"/>
      <c r="G10" s="429"/>
      <c r="H10" s="428"/>
      <c r="I10" s="429"/>
      <c r="J10" s="431"/>
      <c r="K10" s="429"/>
      <c r="L10" s="428"/>
      <c r="M10" s="429"/>
      <c r="N10" s="428"/>
      <c r="O10" s="429"/>
      <c r="P10" s="428"/>
      <c r="Q10" s="429"/>
      <c r="R10" s="431"/>
      <c r="S10" s="429"/>
      <c r="V10" s="597"/>
      <c r="W10" s="432"/>
      <c r="X10" s="432"/>
      <c r="Y10" s="433"/>
      <c r="Z10" s="434"/>
      <c r="AA10" s="434"/>
      <c r="AB10" s="434"/>
      <c r="AC10" s="434"/>
    </row>
    <row r="11" spans="1:30" ht="20.100000000000001" customHeight="1">
      <c r="D11" s="428"/>
      <c r="E11" s="429"/>
      <c r="F11" s="430"/>
      <c r="G11" s="429"/>
      <c r="H11" s="428"/>
      <c r="I11" s="429"/>
      <c r="J11" s="431"/>
      <c r="K11" s="429"/>
      <c r="L11" s="428"/>
      <c r="M11" s="429"/>
      <c r="N11" s="430"/>
      <c r="O11" s="429"/>
      <c r="P11" s="428"/>
      <c r="Q11" s="429"/>
      <c r="R11" s="431"/>
      <c r="S11" s="429"/>
      <c r="V11" s="435"/>
      <c r="W11" s="436"/>
      <c r="X11" s="436"/>
      <c r="Y11" s="436"/>
      <c r="Z11" s="437"/>
      <c r="AA11" s="437"/>
      <c r="AB11" s="437"/>
      <c r="AC11" s="437"/>
      <c r="AD11" s="437"/>
    </row>
    <row r="12" spans="1:30" ht="20.100000000000001" customHeight="1">
      <c r="D12" s="428"/>
      <c r="E12" s="429"/>
      <c r="F12" s="430"/>
      <c r="G12" s="429"/>
      <c r="H12" s="428"/>
      <c r="I12" s="429"/>
      <c r="J12" s="431"/>
      <c r="K12" s="429"/>
      <c r="L12" s="428"/>
      <c r="M12" s="429"/>
      <c r="N12" s="430"/>
      <c r="O12" s="429"/>
      <c r="P12" s="428"/>
      <c r="Q12" s="429"/>
      <c r="R12" s="431"/>
      <c r="S12" s="429"/>
      <c r="V12" s="435"/>
      <c r="W12" s="436"/>
      <c r="X12" s="436"/>
      <c r="Y12" s="436"/>
      <c r="Z12" s="437"/>
      <c r="AA12" s="437"/>
      <c r="AB12" s="437"/>
      <c r="AC12" s="437"/>
      <c r="AD12" s="437"/>
    </row>
    <row r="13" spans="1:30" ht="20.100000000000001" customHeight="1">
      <c r="D13" s="428"/>
      <c r="E13" s="429"/>
      <c r="F13" s="428"/>
      <c r="G13" s="429"/>
      <c r="H13" s="428"/>
      <c r="I13" s="429"/>
      <c r="J13" s="431"/>
      <c r="K13" s="429"/>
      <c r="L13" s="428"/>
      <c r="M13" s="429"/>
      <c r="N13" s="428"/>
      <c r="O13" s="429"/>
      <c r="P13" s="428"/>
      <c r="Q13" s="429"/>
      <c r="R13" s="431"/>
      <c r="S13" s="429"/>
      <c r="V13" s="435"/>
      <c r="W13" s="436"/>
      <c r="X13" s="436"/>
      <c r="Y13" s="436"/>
      <c r="Z13" s="437"/>
      <c r="AA13" s="437"/>
      <c r="AB13" s="437"/>
      <c r="AC13" s="437"/>
      <c r="AD13" s="437"/>
    </row>
    <row r="14" spans="1:30" ht="20.100000000000001" customHeight="1">
      <c r="D14" s="428"/>
      <c r="E14" s="429"/>
      <c r="F14" s="428"/>
      <c r="G14" s="429"/>
      <c r="H14" s="428"/>
      <c r="I14" s="429"/>
      <c r="J14" s="431"/>
      <c r="K14" s="429"/>
      <c r="L14" s="428"/>
      <c r="M14" s="429"/>
      <c r="N14" s="428"/>
      <c r="O14" s="429"/>
      <c r="P14" s="428"/>
      <c r="Q14" s="429"/>
      <c r="R14" s="431"/>
      <c r="S14" s="429"/>
      <c r="V14" s="435"/>
      <c r="W14" s="436"/>
      <c r="X14" s="436"/>
      <c r="Y14" s="436"/>
      <c r="Z14" s="437"/>
      <c r="AA14" s="437"/>
      <c r="AB14" s="437"/>
      <c r="AC14" s="437"/>
      <c r="AD14" s="437"/>
    </row>
    <row r="15" spans="1:30" ht="20.100000000000001" customHeight="1">
      <c r="D15" s="428"/>
      <c r="E15" s="429"/>
      <c r="F15" s="428"/>
      <c r="G15" s="429"/>
      <c r="H15" s="428"/>
      <c r="I15" s="429"/>
      <c r="J15" s="431"/>
      <c r="K15" s="429"/>
      <c r="L15" s="428"/>
      <c r="M15" s="429"/>
      <c r="N15" s="428"/>
      <c r="O15" s="429"/>
      <c r="P15" s="428"/>
      <c r="Q15" s="429"/>
      <c r="R15" s="431"/>
      <c r="S15" s="429"/>
      <c r="V15" s="435"/>
      <c r="W15" s="436"/>
      <c r="X15" s="436"/>
      <c r="Y15" s="436"/>
      <c r="Z15" s="437"/>
      <c r="AA15" s="437"/>
      <c r="AB15" s="437"/>
      <c r="AC15" s="437"/>
      <c r="AD15" s="437"/>
    </row>
    <row r="16" spans="1:30" ht="20.100000000000001" customHeight="1">
      <c r="D16" s="428"/>
      <c r="E16" s="429"/>
      <c r="F16" s="430"/>
      <c r="G16" s="429"/>
      <c r="H16" s="428"/>
      <c r="I16" s="429"/>
      <c r="J16" s="431"/>
      <c r="K16" s="429"/>
      <c r="L16" s="428"/>
      <c r="M16" s="429"/>
      <c r="N16" s="430"/>
      <c r="O16" s="429"/>
      <c r="P16" s="428"/>
      <c r="Q16" s="429"/>
      <c r="R16" s="431"/>
      <c r="S16" s="429"/>
      <c r="W16" s="437"/>
      <c r="X16" s="437"/>
      <c r="Y16" s="437"/>
      <c r="Z16" s="437"/>
      <c r="AA16" s="437"/>
      <c r="AB16" s="437"/>
      <c r="AC16" s="437"/>
      <c r="AD16" s="437"/>
    </row>
    <row r="17" spans="4:19" ht="20.100000000000001" customHeight="1">
      <c r="D17" s="428"/>
      <c r="E17" s="429"/>
      <c r="F17" s="430"/>
      <c r="G17" s="429"/>
      <c r="H17" s="428"/>
      <c r="I17" s="429"/>
      <c r="J17" s="431"/>
      <c r="K17" s="429"/>
      <c r="L17" s="428"/>
      <c r="M17" s="429"/>
      <c r="N17" s="430"/>
      <c r="O17" s="429"/>
      <c r="P17" s="428"/>
      <c r="Q17" s="429"/>
      <c r="R17" s="431"/>
      <c r="S17" s="429"/>
    </row>
    <row r="18" spans="4:19" ht="20.100000000000001" customHeight="1">
      <c r="D18" s="428"/>
      <c r="E18" s="429"/>
      <c r="F18" s="428"/>
      <c r="G18" s="429"/>
      <c r="H18" s="428"/>
      <c r="I18" s="429"/>
      <c r="J18" s="431"/>
      <c r="K18" s="429"/>
      <c r="L18" s="428"/>
      <c r="M18" s="429"/>
      <c r="N18" s="428"/>
      <c r="O18" s="429"/>
      <c r="P18" s="428"/>
      <c r="Q18" s="429"/>
      <c r="R18" s="431"/>
      <c r="S18" s="429"/>
    </row>
  </sheetData>
  <mergeCells count="2">
    <mergeCell ref="V9:V10"/>
    <mergeCell ref="W9:Y9"/>
  </mergeCells>
  <phoneticPr fontId="20"/>
  <printOptions gridLinesSet="0"/>
  <pageMargins left="1.0236220472440944" right="0.78740157480314965" top="0.98425196850393704" bottom="0.98425196850393704" header="0.51181102362204722" footer="0.51181102362204722"/>
  <pageSetup paperSize="9" orientation="landscape" blackAndWhite="1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一般歳入歳出決算</vt:lpstr>
      <vt:lpstr>特会歳入歳出決算</vt:lpstr>
      <vt:lpstr>一般歳入歳出予算（05上）</vt:lpstr>
      <vt:lpstr>特会歳入歳出予算（05上）</vt:lpstr>
      <vt:lpstr>入湯税の使途状況</vt:lpstr>
      <vt:lpstr>都市計画税の使途状況</vt:lpstr>
      <vt:lpstr>財産・市債・一借（R5上）</vt:lpstr>
      <vt:lpstr>土地建物（R5上一般)</vt:lpstr>
      <vt:lpstr>土地建物（R5上特別）</vt:lpstr>
      <vt:lpstr>１．事業の概況（令和5年度　前期分）</vt:lpstr>
      <vt:lpstr>２．経理の状況（令和5年度　前期分）</vt:lpstr>
      <vt:lpstr>３．決算の状況（令和4年度）</vt:lpstr>
      <vt:lpstr>１．事業の概況（令和5年度　前期分） (2)</vt:lpstr>
      <vt:lpstr>２．経理の状況（令和5年度　前期分） (2)</vt:lpstr>
      <vt:lpstr>３．決算の状況（令和4年度） (2)</vt:lpstr>
      <vt:lpstr>'１．事業の概況（令和5年度　前期分）'!Print_Area</vt:lpstr>
      <vt:lpstr>'１．事業の概況（令和5年度　前期分） (2)'!Print_Area</vt:lpstr>
      <vt:lpstr>'２．経理の状況（令和5年度　前期分）'!Print_Area</vt:lpstr>
      <vt:lpstr>'２．経理の状況（令和5年度　前期分） (2)'!Print_Area</vt:lpstr>
      <vt:lpstr>'３．決算の状況（令和4年度）'!Print_Area</vt:lpstr>
      <vt:lpstr>'３．決算の状況（令和4年度） (2)'!Print_Area</vt:lpstr>
      <vt:lpstr>'一般歳入歳出予算（05上）'!Print_Area</vt:lpstr>
      <vt:lpstr>都市計画税の使途状況!Print_Area</vt:lpstr>
      <vt:lpstr>'土地建物（R5上一般)'!Print_Area</vt:lpstr>
      <vt:lpstr>'土地建物（R5上特別）'!Print_Area</vt:lpstr>
      <vt:lpstr>'特会歳入歳出予算（05上）'!Print_Area</vt:lpstr>
      <vt:lpstr>入湯税の使途状況!Print_Area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2023-11-18T06:36:24Z</cp:lastPrinted>
  <dcterms:created xsi:type="dcterms:W3CDTF">1997-05-14T02:36:24Z</dcterms:created>
  <dcterms:modified xsi:type="dcterms:W3CDTF">2023-11-30T04:43:23Z</dcterms:modified>
</cp:coreProperties>
</file>