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beppu\fileserver\政策推進課\06統計担当\①定常（庶務他）\005統計書\☆令和3年版統計書\ホームページ掲載用\HP用Excel統計書\"/>
    </mc:Choice>
  </mc:AlternateContent>
  <xr:revisionPtr revIDLastSave="0" documentId="13_ncr:1_{F7FEFB5B-B416-454E-88D3-91420FEB5DB3}" xr6:coauthVersionLast="36" xr6:coauthVersionMax="36" xr10:uidLastSave="{00000000-0000-0000-0000-000000000000}"/>
  <bookViews>
    <workbookView xWindow="45" yWindow="-150" windowWidth="12525" windowHeight="8100" tabRatio="711" xr2:uid="{00000000-000D-0000-FFFF-FFFF00000000}"/>
  </bookViews>
  <sheets>
    <sheet name="見出し" sheetId="4" r:id="rId1"/>
    <sheet name="1" sheetId="1" r:id="rId2"/>
    <sheet name="2" sheetId="28" r:id="rId3"/>
    <sheet name="3" sheetId="21" r:id="rId4"/>
    <sheet name="4" sheetId="29" r:id="rId5"/>
    <sheet name="5" sheetId="27" r:id="rId6"/>
    <sheet name="6" sheetId="30" r:id="rId7"/>
    <sheet name="7" sheetId="22" r:id="rId8"/>
    <sheet name="8" sheetId="8" r:id="rId9"/>
    <sheet name="9(1)" sheetId="25" r:id="rId10"/>
    <sheet name="9(2)" sheetId="31" r:id="rId11"/>
    <sheet name="9(3)" sheetId="26" r:id="rId12"/>
    <sheet name="10" sheetId="32" r:id="rId13"/>
    <sheet name="11" sheetId="12" r:id="rId14"/>
    <sheet name="12" sheetId="13" r:id="rId15"/>
    <sheet name="13" sheetId="24" r:id="rId16"/>
  </sheets>
  <definedNames>
    <definedName name="_xlnm.Print_Area" localSheetId="1">'1'!$A$1:$G$57</definedName>
    <definedName name="_xlnm.Print_Area" localSheetId="12">'10'!$A$1:$G$25</definedName>
    <definedName name="_xlnm.Print_Area" localSheetId="13">'11'!$A$1:$Y$27</definedName>
    <definedName name="_xlnm.Print_Area" localSheetId="14">'12'!$A$1:$Y$24</definedName>
    <definedName name="_xlnm.Print_Area" localSheetId="15">'13'!$A$1:$F$187</definedName>
    <definedName name="_xlnm.Print_Area" localSheetId="2">'2'!$A$1:$J$9</definedName>
    <definedName name="_xlnm.Print_Area" localSheetId="5">'5'!$A$1:$E$33</definedName>
    <definedName name="_xlnm.Print_Area" localSheetId="6">'6'!$A$1:$J$80</definedName>
    <definedName name="_xlnm.Print_Area" localSheetId="7">'7'!$A$1:$D$120</definedName>
    <definedName name="_xlnm.Print_Area" localSheetId="8">'8'!$A$1:$S$37</definedName>
    <definedName name="_xlnm.Print_Area" localSheetId="9">'9(1)'!$A$1:$L$18</definedName>
    <definedName name="_xlnm.Print_Area" localSheetId="11">'9(3)'!$A$1:$D$14</definedName>
    <definedName name="_xlnm.Print_Area" localSheetId="0">見出し!$A$1:$P$24</definedName>
  </definedNames>
  <calcPr calcId="191029"/>
</workbook>
</file>

<file path=xl/calcChain.xml><?xml version="1.0" encoding="utf-8"?>
<calcChain xmlns="http://schemas.openxmlformats.org/spreadsheetml/2006/main">
  <c r="F55" i="1" l="1"/>
  <c r="C7" i="1" l="1"/>
  <c r="F8" i="12" l="1"/>
  <c r="F9" i="12"/>
  <c r="F10" i="12"/>
  <c r="F11" i="12"/>
  <c r="F12" i="12"/>
  <c r="F13" i="12"/>
  <c r="F14" i="12"/>
  <c r="F15" i="12"/>
  <c r="F16" i="12"/>
  <c r="F17" i="12"/>
  <c r="F18" i="12"/>
  <c r="F19" i="12"/>
  <c r="F20" i="12"/>
  <c r="F21" i="12"/>
  <c r="F22" i="12"/>
  <c r="F23" i="12"/>
  <c r="F7" i="12"/>
  <c r="D6" i="12"/>
  <c r="T26" i="12" l="1"/>
  <c r="J26" i="12"/>
  <c r="G26" i="12"/>
  <c r="C8" i="25" l="1"/>
  <c r="D8" i="25"/>
  <c r="E8" i="25"/>
  <c r="F8" i="25"/>
  <c r="G8" i="25"/>
  <c r="H8" i="25"/>
  <c r="I8" i="25"/>
  <c r="J8" i="25"/>
  <c r="K8" i="25"/>
  <c r="L8" i="25"/>
  <c r="B8" i="25"/>
  <c r="E20" i="27" l="1"/>
  <c r="C22" i="27"/>
  <c r="E22" i="27"/>
  <c r="D22" i="27"/>
  <c r="E18" i="27"/>
  <c r="E11" i="27"/>
  <c r="E23" i="27" l="1"/>
  <c r="C14" i="24" l="1"/>
  <c r="C8" i="1" l="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6" i="1"/>
  <c r="B8" i="13" l="1"/>
  <c r="B9" i="13"/>
  <c r="B10" i="13"/>
  <c r="B11" i="13"/>
  <c r="B12" i="13"/>
  <c r="B13" i="13"/>
  <c r="B14" i="13"/>
  <c r="B15" i="13"/>
  <c r="B16" i="13"/>
  <c r="B17" i="13"/>
  <c r="B18" i="13"/>
  <c r="B19" i="13"/>
  <c r="B20" i="13"/>
  <c r="B21" i="13"/>
  <c r="B22" i="13"/>
  <c r="B7" i="13"/>
  <c r="D41" i="24" l="1"/>
  <c r="E41" i="24"/>
  <c r="F41" i="24"/>
  <c r="C41" i="24"/>
  <c r="C182" i="24" l="1"/>
  <c r="F182" i="24"/>
  <c r="E182" i="24"/>
  <c r="D182" i="24"/>
  <c r="D168" i="24"/>
  <c r="E168" i="24"/>
  <c r="F168" i="24"/>
  <c r="C168" i="24"/>
  <c r="D153" i="24"/>
  <c r="E153" i="24"/>
  <c r="F153" i="24"/>
  <c r="C153" i="24"/>
  <c r="D143" i="24"/>
  <c r="E143" i="24"/>
  <c r="F143" i="24"/>
  <c r="C143" i="24"/>
  <c r="D137" i="24"/>
  <c r="E137" i="24"/>
  <c r="F137" i="24"/>
  <c r="C137" i="24"/>
  <c r="D126" i="24"/>
  <c r="E126" i="24"/>
  <c r="F126" i="24"/>
  <c r="C126" i="24"/>
  <c r="D116" i="24"/>
  <c r="E116" i="24"/>
  <c r="F116" i="24"/>
  <c r="C116" i="24"/>
  <c r="D104" i="24"/>
  <c r="E104" i="24"/>
  <c r="F104" i="24"/>
  <c r="C104" i="24"/>
  <c r="D69" i="24"/>
  <c r="E69" i="24"/>
  <c r="F69" i="24"/>
  <c r="C69" i="24"/>
  <c r="D62" i="24"/>
  <c r="E62" i="24"/>
  <c r="F62" i="24"/>
  <c r="C62" i="24"/>
  <c r="D49" i="24"/>
  <c r="E49" i="24"/>
  <c r="F49" i="24"/>
  <c r="C49" i="24"/>
  <c r="D6" i="24"/>
  <c r="E6" i="24"/>
  <c r="F6" i="24"/>
  <c r="C6" i="24"/>
  <c r="D29" i="24"/>
  <c r="E29" i="24"/>
  <c r="F29" i="24"/>
  <c r="C29" i="24"/>
  <c r="D25" i="24"/>
  <c r="E25" i="24"/>
  <c r="F25" i="24"/>
  <c r="C25" i="24"/>
  <c r="D14" i="24"/>
  <c r="E14" i="24"/>
  <c r="F14" i="24"/>
  <c r="C4" i="32"/>
  <c r="D4" i="32"/>
  <c r="E4" i="32"/>
  <c r="F4" i="32"/>
  <c r="G4" i="32"/>
  <c r="B4" i="32"/>
  <c r="C6" i="31" l="1"/>
  <c r="D6" i="31"/>
  <c r="B6" i="31"/>
  <c r="B9" i="31"/>
  <c r="C9" i="31"/>
  <c r="D9" i="31"/>
  <c r="C14" i="31"/>
  <c r="D14" i="31"/>
  <c r="B14" i="31"/>
  <c r="B5" i="31" l="1"/>
  <c r="C5" i="31"/>
  <c r="D5" i="31"/>
  <c r="D12" i="8"/>
  <c r="D33" i="8"/>
  <c r="D34" i="8"/>
  <c r="D35" i="8"/>
  <c r="C33" i="8"/>
  <c r="C34" i="8"/>
  <c r="C35" i="8"/>
  <c r="D20" i="8"/>
  <c r="D21" i="8"/>
  <c r="D22" i="8"/>
  <c r="D23" i="8"/>
  <c r="D24" i="8"/>
  <c r="D25" i="8"/>
  <c r="D26" i="8"/>
  <c r="D27" i="8"/>
  <c r="D28" i="8"/>
  <c r="D29" i="8"/>
  <c r="D30" i="8"/>
  <c r="D31" i="8"/>
  <c r="D32" i="8"/>
  <c r="D19" i="8"/>
  <c r="D13" i="8"/>
  <c r="C13" i="8"/>
  <c r="C12" i="8"/>
  <c r="D17" i="8"/>
  <c r="D16" i="8"/>
  <c r="D15" i="8"/>
  <c r="C16" i="8"/>
  <c r="C17" i="8"/>
  <c r="C15" i="8"/>
  <c r="C19" i="8"/>
  <c r="C24" i="8"/>
  <c r="C25" i="8"/>
  <c r="C26" i="8"/>
  <c r="C27" i="8"/>
  <c r="C28" i="8"/>
  <c r="C29" i="8"/>
  <c r="C30" i="8"/>
  <c r="C31" i="8"/>
  <c r="C32" i="8"/>
  <c r="C20" i="8"/>
  <c r="C21" i="8"/>
  <c r="C22" i="8"/>
  <c r="C23" i="8"/>
  <c r="B36" i="8" l="1"/>
  <c r="B34" i="8"/>
  <c r="B35" i="8"/>
  <c r="B33" i="8"/>
  <c r="G18" i="8" l="1"/>
  <c r="H18" i="8"/>
  <c r="I18" i="8"/>
  <c r="J18" i="8"/>
  <c r="K18" i="8"/>
  <c r="L18" i="8"/>
  <c r="M18" i="8"/>
  <c r="N18" i="8"/>
  <c r="O18" i="8"/>
  <c r="P18" i="8"/>
  <c r="Q18" i="8"/>
  <c r="R18" i="8"/>
  <c r="E18" i="8"/>
  <c r="O14" i="8"/>
  <c r="P14" i="8"/>
  <c r="Q14" i="8"/>
  <c r="R14" i="8"/>
  <c r="M14" i="8"/>
  <c r="N14" i="8"/>
  <c r="K14" i="8"/>
  <c r="L14" i="8"/>
  <c r="I14" i="8"/>
  <c r="J14" i="8"/>
  <c r="G14" i="8"/>
  <c r="C14" i="8" s="1"/>
  <c r="H14" i="8"/>
  <c r="E14" i="8"/>
  <c r="B20" i="8"/>
  <c r="B21" i="8"/>
  <c r="B22" i="8"/>
  <c r="B23" i="8"/>
  <c r="B24" i="8"/>
  <c r="B25" i="8"/>
  <c r="B26" i="8"/>
  <c r="B27" i="8"/>
  <c r="B28" i="8"/>
  <c r="B29" i="8"/>
  <c r="B30" i="8"/>
  <c r="B31" i="8"/>
  <c r="B32" i="8"/>
  <c r="B19" i="8"/>
  <c r="B13" i="8"/>
  <c r="B12" i="8"/>
  <c r="C18" i="8" l="1"/>
  <c r="B16" i="8"/>
  <c r="B17" i="8"/>
  <c r="B15" i="8"/>
  <c r="R11" i="8" l="1"/>
  <c r="Q11" i="8"/>
  <c r="P11" i="8"/>
  <c r="O11" i="8"/>
  <c r="N11" i="8"/>
  <c r="M11" i="8"/>
  <c r="L11" i="8"/>
  <c r="K11" i="8"/>
  <c r="J11" i="8"/>
  <c r="I11" i="8"/>
  <c r="H11" i="8"/>
  <c r="G11" i="8"/>
  <c r="F11" i="8"/>
  <c r="E11" i="8"/>
  <c r="D11" i="8" l="1"/>
  <c r="C11" i="8"/>
  <c r="E10" i="8"/>
  <c r="B11" i="8" l="1"/>
  <c r="C10" i="8"/>
  <c r="I9" i="8"/>
  <c r="I8" i="8" s="1"/>
  <c r="J9" i="8"/>
  <c r="J8" i="8" s="1"/>
  <c r="K9" i="8"/>
  <c r="K8" i="8" s="1"/>
  <c r="L9" i="8"/>
  <c r="L8" i="8" s="1"/>
  <c r="M9" i="8"/>
  <c r="M8" i="8" s="1"/>
  <c r="N9" i="8"/>
  <c r="N8" i="8" s="1"/>
  <c r="O9" i="8"/>
  <c r="O8" i="8" s="1"/>
  <c r="P9" i="8"/>
  <c r="P8" i="8" s="1"/>
  <c r="Q9" i="8"/>
  <c r="Q8" i="8" s="1"/>
  <c r="R9" i="8"/>
  <c r="R8" i="8" s="1"/>
  <c r="G9" i="8"/>
  <c r="G8" i="8" s="1"/>
  <c r="H9" i="8"/>
  <c r="H8" i="8" s="1"/>
  <c r="E9" i="8"/>
  <c r="E8" i="8" s="1"/>
  <c r="C9" i="8" l="1"/>
  <c r="C8" i="8"/>
  <c r="C23" i="27" l="1"/>
  <c r="D23" i="27"/>
  <c r="C20" i="27" l="1"/>
  <c r="D20" i="27"/>
  <c r="C19" i="27" l="1"/>
  <c r="D19" i="27"/>
  <c r="C18" i="27" l="1"/>
  <c r="D18" i="27"/>
  <c r="C16" i="27" l="1"/>
  <c r="D16" i="27"/>
  <c r="C14" i="27" l="1"/>
  <c r="D14" i="27"/>
  <c r="C12" i="27" l="1"/>
  <c r="D12" i="27"/>
  <c r="C11" i="27" l="1"/>
  <c r="D11" i="27"/>
  <c r="C9" i="27" l="1"/>
  <c r="D9" i="27"/>
  <c r="B6" i="12" l="1"/>
  <c r="E6" i="12"/>
  <c r="C6" i="12" s="1"/>
  <c r="F6" i="12" l="1"/>
  <c r="B6" i="13"/>
  <c r="W5" i="13"/>
  <c r="F18" i="8"/>
  <c r="D18" i="8" s="1"/>
  <c r="B18" i="8" s="1"/>
  <c r="V5" i="13"/>
  <c r="E86" i="24"/>
  <c r="E5" i="24" s="1"/>
  <c r="F86" i="24"/>
  <c r="F5" i="24" s="1"/>
  <c r="C86" i="24"/>
  <c r="C5" i="24" s="1"/>
  <c r="S5" i="13"/>
  <c r="R5" i="13"/>
  <c r="Q5" i="13"/>
  <c r="P5" i="13"/>
  <c r="L5" i="13"/>
  <c r="K5" i="13"/>
  <c r="E5" i="13"/>
  <c r="D5" i="13"/>
  <c r="F5" i="13"/>
  <c r="G5" i="13"/>
  <c r="H5" i="13"/>
  <c r="I5" i="13"/>
  <c r="J5" i="13"/>
  <c r="M5" i="13"/>
  <c r="N5" i="13"/>
  <c r="O5" i="13"/>
  <c r="T5" i="13"/>
  <c r="U5" i="13"/>
  <c r="F14" i="8"/>
  <c r="D14" i="8" s="1"/>
  <c r="D86" i="24"/>
  <c r="D5" i="24" s="1"/>
  <c r="B14" i="8" l="1"/>
  <c r="F10" i="8"/>
  <c r="D10" i="8" s="1"/>
  <c r="B5" i="13"/>
  <c r="J23" i="13" s="1"/>
  <c r="F23" i="13" l="1"/>
  <c r="R23" i="13"/>
  <c r="T23" i="13"/>
  <c r="Q23" i="13"/>
  <c r="O23" i="13"/>
  <c r="D23" i="13"/>
  <c r="H23" i="13"/>
  <c r="N23" i="13"/>
  <c r="U23" i="13"/>
  <c r="B10" i="8"/>
  <c r="F9" i="8"/>
  <c r="P23" i="13"/>
  <c r="L23" i="13"/>
  <c r="G23" i="13"/>
  <c r="W23" i="13"/>
  <c r="M23" i="13"/>
  <c r="K23" i="13"/>
  <c r="V23" i="13"/>
  <c r="S23" i="13"/>
  <c r="I23" i="13"/>
  <c r="E23" i="13"/>
  <c r="F8" i="8" l="1"/>
  <c r="D8" i="8" s="1"/>
  <c r="B8" i="8" s="1"/>
  <c r="D9" i="8"/>
  <c r="B9" i="8" s="1"/>
</calcChain>
</file>

<file path=xl/sharedStrings.xml><?xml version="1.0" encoding="utf-8"?>
<sst xmlns="http://schemas.openxmlformats.org/spreadsheetml/2006/main" count="1182" uniqueCount="854">
  <si>
    <t>人口密度</t>
  </si>
  <si>
    <t>世帯数</t>
  </si>
  <si>
    <t>男</t>
  </si>
  <si>
    <t>女</t>
  </si>
  <si>
    <t>韓国・朝鮮</t>
  </si>
  <si>
    <t>その他</t>
  </si>
  <si>
    <t>別府市</t>
  </si>
  <si>
    <t>中津市</t>
  </si>
  <si>
    <t>日田市</t>
  </si>
  <si>
    <t>佐伯市</t>
  </si>
  <si>
    <t>臼杵市</t>
  </si>
  <si>
    <t>津久見市</t>
  </si>
  <si>
    <t>竹田市</t>
  </si>
  <si>
    <t>杵築市</t>
  </si>
  <si>
    <t>宇佐市</t>
  </si>
  <si>
    <t>大田村</t>
  </si>
  <si>
    <t>真玉町</t>
  </si>
  <si>
    <t>香々地町</t>
  </si>
  <si>
    <t>国東町</t>
  </si>
  <si>
    <t>武蔵町</t>
  </si>
  <si>
    <t>安岐町</t>
  </si>
  <si>
    <t>山香町</t>
  </si>
  <si>
    <t>野津原町</t>
  </si>
  <si>
    <t>挾間町</t>
  </si>
  <si>
    <t>庄内町</t>
  </si>
  <si>
    <t>湯布院町</t>
  </si>
  <si>
    <t>佐賀関町</t>
  </si>
  <si>
    <t>上浦町</t>
  </si>
  <si>
    <t>弥生町</t>
  </si>
  <si>
    <t>本匠村</t>
  </si>
  <si>
    <t>宇目町</t>
  </si>
  <si>
    <t>直川村</t>
  </si>
  <si>
    <t>鶴見町</t>
  </si>
  <si>
    <t>米水津村</t>
  </si>
  <si>
    <t>蒲江町</t>
  </si>
  <si>
    <t>野津町</t>
  </si>
  <si>
    <t>三重町</t>
  </si>
  <si>
    <t>清川村</t>
  </si>
  <si>
    <t>緒方町</t>
  </si>
  <si>
    <t>朝地町</t>
  </si>
  <si>
    <t>大野町</t>
  </si>
  <si>
    <t>千歳村</t>
  </si>
  <si>
    <t>犬飼町</t>
  </si>
  <si>
    <t>荻町</t>
  </si>
  <si>
    <t>久住町</t>
  </si>
  <si>
    <t>直入町</t>
  </si>
  <si>
    <t>前津江村</t>
  </si>
  <si>
    <t>中津江村</t>
  </si>
  <si>
    <t>上津江村</t>
  </si>
  <si>
    <t>大山町</t>
  </si>
  <si>
    <t>天瀬町</t>
  </si>
  <si>
    <t>三光村</t>
  </si>
  <si>
    <t>本耶馬渓町</t>
  </si>
  <si>
    <t>耶馬渓町</t>
  </si>
  <si>
    <t>山国町</t>
  </si>
  <si>
    <t>院内町</t>
  </si>
  <si>
    <t>安心院町</t>
  </si>
  <si>
    <t>分類不能の産業</t>
  </si>
  <si>
    <t>－</t>
    <phoneticPr fontId="2"/>
  </si>
  <si>
    <t>幸町</t>
  </si>
  <si>
    <t>原町</t>
  </si>
  <si>
    <t>南須賀</t>
  </si>
  <si>
    <t>実相寺</t>
  </si>
  <si>
    <t>富士見町</t>
  </si>
  <si>
    <t>中島町</t>
  </si>
  <si>
    <t>船小路町</t>
  </si>
  <si>
    <t>荘園北町</t>
  </si>
  <si>
    <t>野口中町</t>
  </si>
  <si>
    <t>光町１区</t>
  </si>
  <si>
    <t>東荘園１丁目</t>
  </si>
  <si>
    <t>野口元町１区</t>
  </si>
  <si>
    <t>光町２区</t>
  </si>
  <si>
    <t>石垣東４丁目</t>
  </si>
  <si>
    <t>東荘園２丁目</t>
  </si>
  <si>
    <t>野口元町２区</t>
  </si>
  <si>
    <t>光町３区</t>
  </si>
  <si>
    <t>石垣東５丁目</t>
  </si>
  <si>
    <t>東荘園３丁目</t>
  </si>
  <si>
    <t>駅前本町</t>
  </si>
  <si>
    <t>朝見１丁目１区</t>
  </si>
  <si>
    <t>石垣東６丁目</t>
  </si>
  <si>
    <t>東荘園４丁目</t>
  </si>
  <si>
    <t>駅前町</t>
  </si>
  <si>
    <t>朝見２丁目</t>
  </si>
  <si>
    <t>石垣東７丁目</t>
  </si>
  <si>
    <t>東荘園５丁目</t>
  </si>
  <si>
    <t>朝見３丁目</t>
  </si>
  <si>
    <t>石垣東８丁目</t>
  </si>
  <si>
    <t>東荘園６丁目</t>
  </si>
  <si>
    <t>乙原</t>
  </si>
  <si>
    <t>石垣東９丁目</t>
  </si>
  <si>
    <t>東荘園７丁目</t>
  </si>
  <si>
    <t>東荘園８丁目</t>
  </si>
  <si>
    <t>石垣西４丁目</t>
  </si>
  <si>
    <t>東荘園９丁目</t>
  </si>
  <si>
    <t>石垣西５丁目</t>
  </si>
  <si>
    <t>緑丘町</t>
  </si>
  <si>
    <t>石垣西６丁目</t>
  </si>
  <si>
    <t>上野口町１区</t>
  </si>
  <si>
    <t>石垣西７丁目</t>
  </si>
  <si>
    <t>上野口町２区</t>
  </si>
  <si>
    <t>石垣西８丁目</t>
  </si>
  <si>
    <t>天満町１区</t>
  </si>
  <si>
    <t>秋葉町</t>
  </si>
  <si>
    <t>石垣西９丁目</t>
  </si>
  <si>
    <t>天満町２区</t>
  </si>
  <si>
    <t>石垣東１丁目</t>
  </si>
  <si>
    <t>石垣東２丁目</t>
  </si>
  <si>
    <t>千代町</t>
  </si>
  <si>
    <t>石垣東３丁目</t>
  </si>
  <si>
    <t>浜町１区</t>
  </si>
  <si>
    <t>平田町</t>
  </si>
  <si>
    <t>石垣西１丁目</t>
  </si>
  <si>
    <t>浜町２区</t>
  </si>
  <si>
    <t>照波園町</t>
  </si>
  <si>
    <t>石垣西２丁目</t>
  </si>
  <si>
    <t>松原町１区</t>
  </si>
  <si>
    <t>石垣西３丁目</t>
  </si>
  <si>
    <t>松原町２区</t>
  </si>
  <si>
    <t>南町</t>
  </si>
  <si>
    <t>南立石１区</t>
  </si>
  <si>
    <t>上人仲町</t>
  </si>
  <si>
    <t>立田町</t>
  </si>
  <si>
    <t>観海寺</t>
  </si>
  <si>
    <t>上人西</t>
  </si>
  <si>
    <t>南立石２区</t>
  </si>
  <si>
    <t>上平田町</t>
  </si>
  <si>
    <t>南立石生目町</t>
  </si>
  <si>
    <t>大観山町</t>
  </si>
  <si>
    <t>南立石板地町</t>
  </si>
  <si>
    <t>南立石本町</t>
  </si>
  <si>
    <t>楠町１区</t>
  </si>
  <si>
    <t>堀田</t>
  </si>
  <si>
    <t>楠町２区</t>
  </si>
  <si>
    <t>南荘園町</t>
  </si>
  <si>
    <t>元町</t>
  </si>
  <si>
    <t>朝見１丁目２区</t>
  </si>
  <si>
    <t>鶴見園町</t>
  </si>
  <si>
    <t>北浜１丁目</t>
  </si>
  <si>
    <t>浜脇１丁目１区</t>
  </si>
  <si>
    <t>南立石八幡町</t>
  </si>
  <si>
    <t>北浜２丁目</t>
  </si>
  <si>
    <t>浜脇１丁目２区</t>
  </si>
  <si>
    <t>北浜３丁目</t>
  </si>
  <si>
    <t>浜脇２丁目１区</t>
  </si>
  <si>
    <t>スパランド豊海</t>
  </si>
  <si>
    <t>浜脇２丁目２区</t>
  </si>
  <si>
    <t>関の江新町</t>
  </si>
  <si>
    <t>浜脇３丁目</t>
  </si>
  <si>
    <t>亀川浜田町</t>
  </si>
  <si>
    <t>両郡橋</t>
  </si>
  <si>
    <t>亀川中央町１区</t>
  </si>
  <si>
    <t>京町</t>
  </si>
  <si>
    <t>山家</t>
  </si>
  <si>
    <t>亀川中央町２区</t>
  </si>
  <si>
    <t>若草町</t>
  </si>
  <si>
    <t>赤松</t>
  </si>
  <si>
    <t>東山１区</t>
  </si>
  <si>
    <t>亀川東町</t>
  </si>
  <si>
    <t>浦田</t>
  </si>
  <si>
    <t>東山２区</t>
  </si>
  <si>
    <t>新港町</t>
  </si>
  <si>
    <t>田の口</t>
  </si>
  <si>
    <t>枝郷</t>
  </si>
  <si>
    <t>野田</t>
  </si>
  <si>
    <t>河内</t>
  </si>
  <si>
    <t>山の口</t>
  </si>
  <si>
    <t>鳥越</t>
  </si>
  <si>
    <t>城島</t>
  </si>
  <si>
    <t>国立第一</t>
  </si>
  <si>
    <t>柳</t>
  </si>
  <si>
    <t>国立第二</t>
  </si>
  <si>
    <t>古賀原</t>
  </si>
  <si>
    <t>小坂</t>
  </si>
  <si>
    <t>内成</t>
  </si>
  <si>
    <t>大所</t>
  </si>
  <si>
    <t>中央町</t>
  </si>
  <si>
    <t>西野口町</t>
  </si>
  <si>
    <t>田の湯町</t>
  </si>
  <si>
    <t>中須賀元町</t>
  </si>
  <si>
    <t>上田の湯町</t>
  </si>
  <si>
    <t>中須賀本町</t>
  </si>
  <si>
    <t>青山町</t>
  </si>
  <si>
    <t>中須賀東町</t>
  </si>
  <si>
    <t>上原町</t>
  </si>
  <si>
    <t>鶴見</t>
  </si>
  <si>
    <t>春木</t>
  </si>
  <si>
    <t>山の手町</t>
  </si>
  <si>
    <t>荘園</t>
  </si>
  <si>
    <t>上人南</t>
  </si>
  <si>
    <t>扇山</t>
  </si>
  <si>
    <t>新別府</t>
  </si>
  <si>
    <t>馬場</t>
  </si>
  <si>
    <t>火売</t>
  </si>
  <si>
    <t>北中</t>
  </si>
  <si>
    <t>鉄輪上</t>
  </si>
  <si>
    <t>御幸</t>
  </si>
  <si>
    <t>井田</t>
  </si>
  <si>
    <t>鉄輪東</t>
  </si>
  <si>
    <t>北鉄輪</t>
  </si>
  <si>
    <t>明礬</t>
  </si>
  <si>
    <t>湯山</t>
  </si>
  <si>
    <t>天間</t>
  </si>
  <si>
    <t>小倉</t>
  </si>
  <si>
    <t>大畑</t>
  </si>
  <si>
    <t>竹の内</t>
  </si>
  <si>
    <t>野口地区</t>
  </si>
  <si>
    <t>境川地区</t>
  </si>
  <si>
    <t>北地区</t>
  </si>
  <si>
    <t>青山地区</t>
  </si>
  <si>
    <t>西地区</t>
  </si>
  <si>
    <t>南地区</t>
  </si>
  <si>
    <t>浜脇地区</t>
  </si>
  <si>
    <t>鶴見地区</t>
  </si>
  <si>
    <t>石垣地区</t>
  </si>
  <si>
    <t>南立石地区</t>
  </si>
  <si>
    <t>東山地区</t>
  </si>
  <si>
    <t>春木川地区</t>
  </si>
  <si>
    <t>緑丘地区</t>
  </si>
  <si>
    <t>上人地区</t>
  </si>
  <si>
    <t>亀川地区</t>
  </si>
  <si>
    <t>朝日地区</t>
  </si>
  <si>
    <t>大平山地区</t>
  </si>
  <si>
    <t>２．</t>
    <phoneticPr fontId="2"/>
  </si>
  <si>
    <t>年次別・国籍別・外国人登録者数</t>
    <rPh sb="0" eb="2">
      <t>ネンジ</t>
    </rPh>
    <rPh sb="2" eb="3">
      <t>ベツ</t>
    </rPh>
    <rPh sb="4" eb="6">
      <t>コクセキ</t>
    </rPh>
    <rPh sb="6" eb="7">
      <t>ベツ</t>
    </rPh>
    <rPh sb="8" eb="11">
      <t>ガイコクジン</t>
    </rPh>
    <rPh sb="11" eb="15">
      <t>トウロクシャスウ</t>
    </rPh>
    <phoneticPr fontId="2"/>
  </si>
  <si>
    <t>国勢調査の概要</t>
    <rPh sb="0" eb="4">
      <t>コクセイチョウサ</t>
    </rPh>
    <rPh sb="5" eb="7">
      <t>ガイヨウ</t>
    </rPh>
    <phoneticPr fontId="2"/>
  </si>
  <si>
    <t>県下市町村別人口および世帯数</t>
    <rPh sb="0" eb="2">
      <t>ケンカ</t>
    </rPh>
    <rPh sb="2" eb="5">
      <t>シチョウソン</t>
    </rPh>
    <rPh sb="5" eb="6">
      <t>ベツ</t>
    </rPh>
    <rPh sb="6" eb="8">
      <t>ジンコウ</t>
    </rPh>
    <rPh sb="11" eb="14">
      <t>セタイスウ</t>
    </rPh>
    <phoneticPr fontId="2"/>
  </si>
  <si>
    <t>年齢別・男女別人口</t>
    <rPh sb="0" eb="2">
      <t>ネンレイ</t>
    </rPh>
    <rPh sb="2" eb="3">
      <t>ベツ</t>
    </rPh>
    <rPh sb="4" eb="6">
      <t>ダンジョ</t>
    </rPh>
    <rPh sb="6" eb="7">
      <t>ベツ</t>
    </rPh>
    <rPh sb="7" eb="9">
      <t>ジンコウ</t>
    </rPh>
    <phoneticPr fontId="2"/>
  </si>
  <si>
    <t>男女別就業者数（１５才以上人口）</t>
    <rPh sb="0" eb="2">
      <t>ダンジョ</t>
    </rPh>
    <rPh sb="2" eb="3">
      <t>ベツ</t>
    </rPh>
    <rPh sb="3" eb="5">
      <t>シュウギョウ</t>
    </rPh>
    <rPh sb="5" eb="6">
      <t>シャ</t>
    </rPh>
    <rPh sb="6" eb="7">
      <t>スウ</t>
    </rPh>
    <rPh sb="10" eb="11">
      <t>サイ</t>
    </rPh>
    <rPh sb="11" eb="13">
      <t>イジョウ</t>
    </rPh>
    <rPh sb="13" eb="15">
      <t>ジンコウ</t>
    </rPh>
    <phoneticPr fontId="2"/>
  </si>
  <si>
    <t>人口の推移</t>
    <rPh sb="0" eb="1">
      <t>ヒト</t>
    </rPh>
    <rPh sb="1" eb="2">
      <t>グチ</t>
    </rPh>
    <rPh sb="3" eb="5">
      <t>スイイ</t>
    </rPh>
    <phoneticPr fontId="2"/>
  </si>
  <si>
    <t>人口</t>
    <rPh sb="0" eb="1">
      <t>ジン</t>
    </rPh>
    <rPh sb="1" eb="2">
      <t>クチ</t>
    </rPh>
    <phoneticPr fontId="2"/>
  </si>
  <si>
    <t>不詳</t>
    <rPh sb="0" eb="2">
      <t>フショウ</t>
    </rPh>
    <phoneticPr fontId="2"/>
  </si>
  <si>
    <t>野口</t>
    <rPh sb="0" eb="2">
      <t>ノグチ</t>
    </rPh>
    <phoneticPr fontId="2"/>
  </si>
  <si>
    <t>境川</t>
    <rPh sb="0" eb="2">
      <t>サカイガワ</t>
    </rPh>
    <phoneticPr fontId="2"/>
  </si>
  <si>
    <t>北</t>
    <rPh sb="0" eb="1">
      <t>キタ</t>
    </rPh>
    <phoneticPr fontId="2"/>
  </si>
  <si>
    <t>青山</t>
    <rPh sb="0" eb="2">
      <t>アオヤマ</t>
    </rPh>
    <phoneticPr fontId="2"/>
  </si>
  <si>
    <t>西</t>
    <rPh sb="0" eb="1">
      <t>ニシ</t>
    </rPh>
    <phoneticPr fontId="2"/>
  </si>
  <si>
    <t>南</t>
    <rPh sb="0" eb="1">
      <t>ミナミ</t>
    </rPh>
    <phoneticPr fontId="2"/>
  </si>
  <si>
    <t>浜脇</t>
    <rPh sb="0" eb="2">
      <t>ハマワキ</t>
    </rPh>
    <phoneticPr fontId="2"/>
  </si>
  <si>
    <t>石垣</t>
    <rPh sb="0" eb="2">
      <t>イシガキ</t>
    </rPh>
    <phoneticPr fontId="2"/>
  </si>
  <si>
    <t>春木川</t>
    <rPh sb="0" eb="2">
      <t>ハルキ</t>
    </rPh>
    <rPh sb="2" eb="3">
      <t>カワ</t>
    </rPh>
    <phoneticPr fontId="2"/>
  </si>
  <si>
    <t>上人</t>
    <rPh sb="0" eb="2">
      <t>ショウニン</t>
    </rPh>
    <phoneticPr fontId="2"/>
  </si>
  <si>
    <t>亀川</t>
    <rPh sb="0" eb="2">
      <t>カメガワ</t>
    </rPh>
    <phoneticPr fontId="2"/>
  </si>
  <si>
    <t>朝日</t>
    <rPh sb="0" eb="2">
      <t>アサヒ</t>
    </rPh>
    <phoneticPr fontId="2"/>
  </si>
  <si>
    <t>大平山</t>
    <rPh sb="0" eb="3">
      <t>オオヒラヤマ</t>
    </rPh>
    <phoneticPr fontId="2"/>
  </si>
  <si>
    <t>鶴見</t>
    <rPh sb="0" eb="2">
      <t>ツルミ</t>
    </rPh>
    <phoneticPr fontId="2"/>
  </si>
  <si>
    <t>緑丘</t>
    <rPh sb="0" eb="1">
      <t>ミドリ</t>
    </rPh>
    <rPh sb="1" eb="2">
      <t>オカ</t>
    </rPh>
    <phoneticPr fontId="2"/>
  </si>
  <si>
    <t>南立石</t>
    <rPh sb="0" eb="3">
      <t>ミナミタテイシ</t>
    </rPh>
    <phoneticPr fontId="2"/>
  </si>
  <si>
    <t>東山</t>
    <rPh sb="0" eb="2">
      <t>ヒガシヤマ</t>
    </rPh>
    <phoneticPr fontId="2"/>
  </si>
  <si>
    <t>（人）</t>
    <rPh sb="1" eb="2">
      <t>ヒト</t>
    </rPh>
    <phoneticPr fontId="2"/>
  </si>
  <si>
    <t>年齢別割合</t>
    <phoneticPr fontId="2"/>
  </si>
  <si>
    <t>日田市</t>
    <rPh sb="0" eb="3">
      <t>ヒタシ</t>
    </rPh>
    <phoneticPr fontId="14"/>
  </si>
  <si>
    <t>佐伯市</t>
    <rPh sb="0" eb="2">
      <t>サイキ</t>
    </rPh>
    <rPh sb="2" eb="3">
      <t>シ</t>
    </rPh>
    <phoneticPr fontId="14"/>
  </si>
  <si>
    <t>臼杵市</t>
    <rPh sb="0" eb="3">
      <t>ウスキシ</t>
    </rPh>
    <phoneticPr fontId="14"/>
  </si>
  <si>
    <t>竹田市</t>
    <rPh sb="0" eb="2">
      <t>タケタ</t>
    </rPh>
    <rPh sb="2" eb="3">
      <t>シ</t>
    </rPh>
    <phoneticPr fontId="14"/>
  </si>
  <si>
    <t>豊後高田市</t>
    <rPh sb="0" eb="2">
      <t>ブンゴ</t>
    </rPh>
    <rPh sb="2" eb="4">
      <t>タカダ</t>
    </rPh>
    <rPh sb="4" eb="5">
      <t>シ</t>
    </rPh>
    <phoneticPr fontId="14"/>
  </si>
  <si>
    <t>杵築市</t>
    <rPh sb="0" eb="3">
      <t>キツキシ</t>
    </rPh>
    <phoneticPr fontId="14"/>
  </si>
  <si>
    <t>宇佐市</t>
    <rPh sb="0" eb="3">
      <t>ウサシ</t>
    </rPh>
    <phoneticPr fontId="14"/>
  </si>
  <si>
    <t>豊後大野市</t>
    <phoneticPr fontId="14"/>
  </si>
  <si>
    <t>単独世帯</t>
    <rPh sb="0" eb="2">
      <t>タンドク</t>
    </rPh>
    <rPh sb="2" eb="4">
      <t>セタイ</t>
    </rPh>
    <phoneticPr fontId="2"/>
  </si>
  <si>
    <t>家族従業者</t>
    <rPh sb="0" eb="2">
      <t>カゾク</t>
    </rPh>
    <rPh sb="2" eb="5">
      <t>ジュウギョウシャ</t>
    </rPh>
    <phoneticPr fontId="2"/>
  </si>
  <si>
    <t>農林漁業就業者世帯</t>
    <rPh sb="0" eb="2">
      <t>ノウリン</t>
    </rPh>
    <rPh sb="2" eb="4">
      <t>ギョギョウ</t>
    </rPh>
    <rPh sb="4" eb="7">
      <t>シュウギョウシャ</t>
    </rPh>
    <rPh sb="7" eb="9">
      <t>セタイ</t>
    </rPh>
    <phoneticPr fontId="2"/>
  </si>
  <si>
    <t>農林漁業・非農林漁業就業者混合世帯</t>
    <rPh sb="0" eb="2">
      <t>ノウリン</t>
    </rPh>
    <rPh sb="2" eb="4">
      <t>ギョギョウ</t>
    </rPh>
    <rPh sb="5" eb="6">
      <t>ヒ</t>
    </rPh>
    <rPh sb="6" eb="10">
      <t>ノウリンギョギョウ</t>
    </rPh>
    <rPh sb="10" eb="13">
      <t>シュウギョウシャ</t>
    </rPh>
    <rPh sb="13" eb="15">
      <t>コンゴウ</t>
    </rPh>
    <rPh sb="15" eb="17">
      <t>セタイ</t>
    </rPh>
    <phoneticPr fontId="2"/>
  </si>
  <si>
    <t>非農林漁業就業者世帯</t>
    <rPh sb="0" eb="1">
      <t>ヒ</t>
    </rPh>
    <rPh sb="1" eb="3">
      <t>ノウリン</t>
    </rPh>
    <rPh sb="3" eb="5">
      <t>ギョギョウ</t>
    </rPh>
    <rPh sb="5" eb="8">
      <t>シュウギョウシャ</t>
    </rPh>
    <rPh sb="8" eb="10">
      <t>セタイ</t>
    </rPh>
    <phoneticPr fontId="2"/>
  </si>
  <si>
    <t>非就業者世帯</t>
    <rPh sb="0" eb="1">
      <t>ヒ</t>
    </rPh>
    <rPh sb="1" eb="4">
      <t>シュウギョウシャ</t>
    </rPh>
    <rPh sb="4" eb="6">
      <t>セタイ</t>
    </rPh>
    <phoneticPr fontId="2"/>
  </si>
  <si>
    <t>分類不能世帯</t>
    <rPh sb="0" eb="2">
      <t>ブンルイ</t>
    </rPh>
    <rPh sb="2" eb="4">
      <t>フノウ</t>
    </rPh>
    <rPh sb="4" eb="6">
      <t>セタイ</t>
    </rPh>
    <phoneticPr fontId="2"/>
  </si>
  <si>
    <t>種別</t>
    <phoneticPr fontId="2"/>
  </si>
  <si>
    <t>（％）</t>
    <phoneticPr fontId="2"/>
  </si>
  <si>
    <t>大分市</t>
    <phoneticPr fontId="14"/>
  </si>
  <si>
    <t>別府市</t>
    <rPh sb="0" eb="3">
      <t>ベップシ</t>
    </rPh>
    <phoneticPr fontId="2"/>
  </si>
  <si>
    <t>中津市</t>
    <phoneticPr fontId="14"/>
  </si>
  <si>
    <t>津久見市</t>
    <rPh sb="0" eb="4">
      <t>ツクミシ</t>
    </rPh>
    <phoneticPr fontId="2"/>
  </si>
  <si>
    <t>由布市</t>
    <phoneticPr fontId="14"/>
  </si>
  <si>
    <t>国見町</t>
    <phoneticPr fontId="2"/>
  </si>
  <si>
    <t>姫島村</t>
    <rPh sb="0" eb="3">
      <t>ヒメジマムラ</t>
    </rPh>
    <phoneticPr fontId="2"/>
  </si>
  <si>
    <t>日出町</t>
    <rPh sb="0" eb="2">
      <t>ヒジ</t>
    </rPh>
    <rPh sb="2" eb="3">
      <t>マチ</t>
    </rPh>
    <phoneticPr fontId="2"/>
  </si>
  <si>
    <t>九重町</t>
    <rPh sb="0" eb="3">
      <t>ココノエチョウ</t>
    </rPh>
    <phoneticPr fontId="2"/>
  </si>
  <si>
    <t>玖珠町</t>
    <rPh sb="0" eb="3">
      <t>クスマチ</t>
    </rPh>
    <phoneticPr fontId="2"/>
  </si>
  <si>
    <t>情報通信業</t>
    <rPh sb="0" eb="2">
      <t>ジョウホウ</t>
    </rPh>
    <rPh sb="2" eb="5">
      <t>ツウシンギョウ</t>
    </rPh>
    <phoneticPr fontId="2"/>
  </si>
  <si>
    <t>男</t>
    <rPh sb="0" eb="1">
      <t>オトコ</t>
    </rPh>
    <phoneticPr fontId="2"/>
  </si>
  <si>
    <t>女</t>
    <rPh sb="0" eb="1">
      <t>オンナ</t>
    </rPh>
    <phoneticPr fontId="2"/>
  </si>
  <si>
    <t>春木川</t>
    <rPh sb="0" eb="2">
      <t>ハルキ</t>
    </rPh>
    <rPh sb="2" eb="3">
      <t>ガワ</t>
    </rPh>
    <phoneticPr fontId="2"/>
  </si>
  <si>
    <t>構成率</t>
    <rPh sb="0" eb="3">
      <t>コウセイリツ</t>
    </rPh>
    <phoneticPr fontId="2"/>
  </si>
  <si>
    <t>１．</t>
    <phoneticPr fontId="2"/>
  </si>
  <si>
    <t>２．</t>
  </si>
  <si>
    <t>３．</t>
  </si>
  <si>
    <t>４．</t>
  </si>
  <si>
    <t>５．</t>
  </si>
  <si>
    <t>６．</t>
  </si>
  <si>
    <t>７．</t>
  </si>
  <si>
    <t>８．</t>
  </si>
  <si>
    <t>９．</t>
    <phoneticPr fontId="2"/>
  </si>
  <si>
    <t>１０．</t>
  </si>
  <si>
    <t>１１．</t>
  </si>
  <si>
    <t>１２．</t>
    <phoneticPr fontId="2"/>
  </si>
  <si>
    <t>（面積）</t>
    <rPh sb="1" eb="3">
      <t>メンセキ</t>
    </rPh>
    <phoneticPr fontId="2"/>
  </si>
  <si>
    <t>国東市</t>
    <rPh sb="2" eb="3">
      <t>シ</t>
    </rPh>
    <phoneticPr fontId="14"/>
  </si>
  <si>
    <t>旧市街区域</t>
    <rPh sb="0" eb="1">
      <t>キュウ</t>
    </rPh>
    <rPh sb="1" eb="3">
      <t>シガイ</t>
    </rPh>
    <rPh sb="3" eb="5">
      <t>クイキ</t>
    </rPh>
    <phoneticPr fontId="2"/>
  </si>
  <si>
    <t>総人口</t>
    <phoneticPr fontId="2"/>
  </si>
  <si>
    <t>H23年国土地理院</t>
    <rPh sb="3" eb="4">
      <t>ネン</t>
    </rPh>
    <rPh sb="4" eb="6">
      <t>コクド</t>
    </rPh>
    <rPh sb="6" eb="8">
      <t>チリ</t>
    </rPh>
    <rPh sb="8" eb="9">
      <t>イン</t>
    </rPh>
    <phoneticPr fontId="2"/>
  </si>
  <si>
    <t>豊後高田市</t>
    <phoneticPr fontId="2"/>
  </si>
  <si>
    <t>南的ケ浜町</t>
  </si>
  <si>
    <t>北的ケ浜町</t>
  </si>
  <si>
    <t>弓ケ浜町</t>
  </si>
  <si>
    <t>餅ケ浜町</t>
  </si>
  <si>
    <t>末広町</t>
  </si>
  <si>
    <t>汐見町</t>
  </si>
  <si>
    <t>石垣東１０丁目</t>
  </si>
  <si>
    <t>石垣西１０丁目</t>
  </si>
  <si>
    <t>朝日ケ丘町</t>
  </si>
  <si>
    <t>風呂本</t>
  </si>
  <si>
    <t>亀川四の湯町１区</t>
  </si>
  <si>
    <t>内竈</t>
  </si>
  <si>
    <t>亀川四の湯町２区</t>
  </si>
  <si>
    <t>上人ケ浜町</t>
  </si>
  <si>
    <t>桜ケ丘</t>
  </si>
  <si>
    <t>-</t>
    <phoneticPr fontId="2"/>
  </si>
  <si>
    <t>農業、林業</t>
    <rPh sb="0" eb="2">
      <t>ノウギョウ</t>
    </rPh>
    <rPh sb="3" eb="5">
      <t>リンギョウ</t>
    </rPh>
    <phoneticPr fontId="2"/>
  </si>
  <si>
    <t>公務</t>
    <rPh sb="0" eb="2">
      <t>コウム</t>
    </rPh>
    <phoneticPr fontId="2"/>
  </si>
  <si>
    <t>複合サービス</t>
    <rPh sb="0" eb="2">
      <t>フクゴウ</t>
    </rPh>
    <phoneticPr fontId="2"/>
  </si>
  <si>
    <t>分類不能</t>
    <rPh sb="0" eb="2">
      <t>ブンルイ</t>
    </rPh>
    <rPh sb="2" eb="4">
      <t>フノウ</t>
    </rPh>
    <phoneticPr fontId="2"/>
  </si>
  <si>
    <t>2015/1/21現在で最新</t>
    <rPh sb="9" eb="11">
      <t>ゲンザイ</t>
    </rPh>
    <rPh sb="12" eb="14">
      <t>サイシン</t>
    </rPh>
    <phoneticPr fontId="2"/>
  </si>
  <si>
    <t>上人本町</t>
    <phoneticPr fontId="2"/>
  </si>
  <si>
    <t>…</t>
    <phoneticPr fontId="2"/>
  </si>
  <si>
    <t>フィリピン</t>
    <phoneticPr fontId="2"/>
  </si>
  <si>
    <t>インドネシア</t>
    <phoneticPr fontId="2"/>
  </si>
  <si>
    <t>ベトナム</t>
    <phoneticPr fontId="2"/>
  </si>
  <si>
    <t>-</t>
    <phoneticPr fontId="2"/>
  </si>
  <si>
    <t>※住民基本台帳に記載されている外国人住民数による数値。</t>
    <phoneticPr fontId="2"/>
  </si>
  <si>
    <t>※総数は従業上の地位「不詳」を含む。</t>
    <phoneticPr fontId="2"/>
  </si>
  <si>
    <t>住民登録における町別・世帯数・人口</t>
    <rPh sb="0" eb="2">
      <t>ジュウミン</t>
    </rPh>
    <rPh sb="2" eb="4">
      <t>トウロク</t>
    </rPh>
    <rPh sb="8" eb="9">
      <t>チョウ</t>
    </rPh>
    <rPh sb="9" eb="10">
      <t>クベツ</t>
    </rPh>
    <rPh sb="11" eb="14">
      <t>セタイスウ</t>
    </rPh>
    <rPh sb="15" eb="17">
      <t>ジンコウ</t>
    </rPh>
    <phoneticPr fontId="2"/>
  </si>
  <si>
    <t>人口異動の推移</t>
    <rPh sb="0" eb="1">
      <t>ヒト</t>
    </rPh>
    <rPh sb="1" eb="2">
      <t>グチ</t>
    </rPh>
    <rPh sb="2" eb="4">
      <t>イドウ</t>
    </rPh>
    <rPh sb="5" eb="7">
      <t>スイイ</t>
    </rPh>
    <phoneticPr fontId="2"/>
  </si>
  <si>
    <t>人口動態の推移</t>
    <rPh sb="0" eb="2">
      <t>ジンコウ</t>
    </rPh>
    <rPh sb="2" eb="4">
      <t>ドウタイ</t>
    </rPh>
    <rPh sb="5" eb="7">
      <t>スイイ</t>
    </rPh>
    <phoneticPr fontId="2"/>
  </si>
  <si>
    <t>労働力状態別・産業(大分類)別・年齢階層別・</t>
    <rPh sb="0" eb="3">
      <t>ロウドウリョク</t>
    </rPh>
    <rPh sb="3" eb="5">
      <t>ジョウタイ</t>
    </rPh>
    <rPh sb="5" eb="6">
      <t>ベツ</t>
    </rPh>
    <rPh sb="7" eb="9">
      <t>サンギョウ</t>
    </rPh>
    <rPh sb="10" eb="11">
      <t>ダイ</t>
    </rPh>
    <rPh sb="11" eb="13">
      <t>ブンルイ</t>
    </rPh>
    <rPh sb="14" eb="15">
      <t>ベツ</t>
    </rPh>
    <rPh sb="16" eb="18">
      <t>ネンレイ</t>
    </rPh>
    <rPh sb="18" eb="20">
      <t>カイソウ</t>
    </rPh>
    <rPh sb="20" eb="21">
      <t>ベツ</t>
    </rPh>
    <phoneticPr fontId="2"/>
  </si>
  <si>
    <t>世帯の状況</t>
    <rPh sb="0" eb="2">
      <t>セタイ</t>
    </rPh>
    <rPh sb="3" eb="5">
      <t>ジョウキョウ</t>
    </rPh>
    <phoneticPr fontId="2"/>
  </si>
  <si>
    <t>１３．</t>
  </si>
  <si>
    <t>地区別・産業(大分類)別就業者数</t>
    <rPh sb="1" eb="3">
      <t>クベツ</t>
    </rPh>
    <rPh sb="4" eb="6">
      <t>サンギョウ</t>
    </rPh>
    <rPh sb="7" eb="9">
      <t>ダイブン</t>
    </rPh>
    <rPh sb="9" eb="10">
      <t>ルイ</t>
    </rPh>
    <rPh sb="11" eb="12">
      <t>ベツ</t>
    </rPh>
    <rPh sb="12" eb="15">
      <t>シュウギョウシャ</t>
    </rPh>
    <rPh sb="15" eb="16">
      <t>スウ</t>
    </rPh>
    <phoneticPr fontId="2"/>
  </si>
  <si>
    <t>産業別就業者数(１５才以上）</t>
    <rPh sb="0" eb="2">
      <t>サンギョウ</t>
    </rPh>
    <rPh sb="2" eb="3">
      <t>ベツ</t>
    </rPh>
    <rPh sb="3" eb="6">
      <t>シュウギョウシャ</t>
    </rPh>
    <rPh sb="6" eb="7">
      <t>スウ</t>
    </rPh>
    <rPh sb="10" eb="11">
      <t>サイ</t>
    </rPh>
    <rPh sb="11" eb="13">
      <t>イジョウ</t>
    </rPh>
    <phoneticPr fontId="2"/>
  </si>
  <si>
    <t>亀川</t>
    <rPh sb="0" eb="2">
      <t>カメガワ</t>
    </rPh>
    <phoneticPr fontId="2"/>
  </si>
  <si>
    <t>地区別世帯数及び男女別・年齢階層別人口</t>
    <rPh sb="1" eb="3">
      <t>クベツ</t>
    </rPh>
    <rPh sb="3" eb="6">
      <t>セタイスウ</t>
    </rPh>
    <rPh sb="6" eb="7">
      <t>オヨ</t>
    </rPh>
    <rPh sb="8" eb="11">
      <t>ダンジョベツ</t>
    </rPh>
    <rPh sb="12" eb="14">
      <t>ネンレイ</t>
    </rPh>
    <rPh sb="14" eb="16">
      <t>カイソウ</t>
    </rPh>
    <rPh sb="16" eb="17">
      <t>ベツ</t>
    </rPh>
    <rPh sb="17" eb="19">
      <t>ジンコウ</t>
    </rPh>
    <phoneticPr fontId="2"/>
  </si>
  <si>
    <t>雇用者</t>
    <rPh sb="0" eb="3">
      <t>コヨウシャ</t>
    </rPh>
    <phoneticPr fontId="2"/>
  </si>
  <si>
    <t>…</t>
    <phoneticPr fontId="2"/>
  </si>
  <si>
    <t>人口密度</t>
    <rPh sb="0" eb="2">
      <t>ジンコウ</t>
    </rPh>
    <rPh sb="2" eb="4">
      <t>ミツド</t>
    </rPh>
    <phoneticPr fontId="2"/>
  </si>
  <si>
    <t>人口増減数</t>
    <rPh sb="0" eb="5">
      <t>ジンコウゾウゲンスウ</t>
    </rPh>
    <phoneticPr fontId="2"/>
  </si>
  <si>
    <t>平成元年</t>
    <rPh sb="2" eb="3">
      <t>モト</t>
    </rPh>
    <rPh sb="3" eb="4">
      <t>ネン</t>
    </rPh>
    <phoneticPr fontId="2"/>
  </si>
  <si>
    <t>令和元年</t>
    <rPh sb="0" eb="4">
      <t>レイワガンネン</t>
    </rPh>
    <phoneticPr fontId="2"/>
  </si>
  <si>
    <t>１．人口の推移</t>
    <phoneticPr fontId="2"/>
  </si>
  <si>
    <t>２．年次別・国籍別・外国人住民登録者数</t>
    <rPh sb="13" eb="15">
      <t>ジュウミン</t>
    </rPh>
    <phoneticPr fontId="10"/>
  </si>
  <si>
    <t>令和元年</t>
    <rPh sb="0" eb="2">
      <t>レイワ</t>
    </rPh>
    <rPh sb="2" eb="4">
      <t>ガンネン</t>
    </rPh>
    <phoneticPr fontId="2"/>
  </si>
  <si>
    <t>年次</t>
    <phoneticPr fontId="2"/>
  </si>
  <si>
    <t>総数</t>
  </si>
  <si>
    <t>総数</t>
    <phoneticPr fontId="2"/>
  </si>
  <si>
    <t>中国</t>
    <phoneticPr fontId="2"/>
  </si>
  <si>
    <t>令和元年</t>
    <rPh sb="0" eb="4">
      <t>レイワガンネン</t>
    </rPh>
    <phoneticPr fontId="11"/>
  </si>
  <si>
    <t>３．人口異動の推移</t>
    <rPh sb="7" eb="8">
      <t>スイ</t>
    </rPh>
    <rPh sb="8" eb="9">
      <t>ワタル</t>
    </rPh>
    <phoneticPr fontId="4"/>
  </si>
  <si>
    <t>増減数</t>
    <phoneticPr fontId="4"/>
  </si>
  <si>
    <t>自然動態</t>
    <phoneticPr fontId="4"/>
  </si>
  <si>
    <t>社会動態</t>
    <phoneticPr fontId="4"/>
  </si>
  <si>
    <t>出生</t>
    <rPh sb="0" eb="1">
      <t>デ</t>
    </rPh>
    <rPh sb="1" eb="2">
      <t>セイ</t>
    </rPh>
    <phoneticPr fontId="4"/>
  </si>
  <si>
    <t>死亡</t>
    <rPh sb="0" eb="1">
      <t>シ</t>
    </rPh>
    <rPh sb="1" eb="2">
      <t>ボウ</t>
    </rPh>
    <phoneticPr fontId="4"/>
  </si>
  <si>
    <t>増減</t>
    <rPh sb="0" eb="1">
      <t>ゾウ</t>
    </rPh>
    <rPh sb="1" eb="2">
      <t>ゲン</t>
    </rPh>
    <phoneticPr fontId="4"/>
  </si>
  <si>
    <t>転入</t>
    <rPh sb="0" eb="1">
      <t>テン</t>
    </rPh>
    <rPh sb="1" eb="2">
      <t>イ</t>
    </rPh>
    <phoneticPr fontId="4"/>
  </si>
  <si>
    <t>転出</t>
    <rPh sb="1" eb="2">
      <t>デ</t>
    </rPh>
    <phoneticPr fontId="4"/>
  </si>
  <si>
    <t>増減</t>
    <phoneticPr fontId="4"/>
  </si>
  <si>
    <t>資料…市民課</t>
    <phoneticPr fontId="4"/>
  </si>
  <si>
    <t>４．人口動態の推移</t>
    <rPh sb="7" eb="8">
      <t>スイ</t>
    </rPh>
    <rPh sb="8" eb="9">
      <t>ワタル</t>
    </rPh>
    <phoneticPr fontId="4"/>
  </si>
  <si>
    <t>婚姻</t>
    <phoneticPr fontId="2"/>
  </si>
  <si>
    <t>離婚</t>
    <phoneticPr fontId="2"/>
  </si>
  <si>
    <t>出生</t>
    <phoneticPr fontId="2"/>
  </si>
  <si>
    <t>死亡</t>
    <phoneticPr fontId="2"/>
  </si>
  <si>
    <t>死産</t>
    <phoneticPr fontId="2"/>
  </si>
  <si>
    <t>５．国勢調査の概要</t>
    <phoneticPr fontId="2"/>
  </si>
  <si>
    <t>世帯総数</t>
    <phoneticPr fontId="2"/>
  </si>
  <si>
    <t>総人口</t>
    <phoneticPr fontId="2"/>
  </si>
  <si>
    <t>人口密度</t>
    <phoneticPr fontId="2"/>
  </si>
  <si>
    <t>男</t>
    <phoneticPr fontId="2"/>
  </si>
  <si>
    <t>女</t>
    <phoneticPr fontId="2"/>
  </si>
  <si>
    <t>年少人口</t>
    <phoneticPr fontId="2"/>
  </si>
  <si>
    <t>年少人口指数</t>
    <phoneticPr fontId="2"/>
  </si>
  <si>
    <t>年少人口比率</t>
    <phoneticPr fontId="2"/>
  </si>
  <si>
    <t>生産年齢人口</t>
    <phoneticPr fontId="2"/>
  </si>
  <si>
    <t>生産年齢人口比率</t>
    <phoneticPr fontId="2"/>
  </si>
  <si>
    <t>労働力人口</t>
    <phoneticPr fontId="2"/>
  </si>
  <si>
    <t>労働力人口比率</t>
    <phoneticPr fontId="2"/>
  </si>
  <si>
    <t>老年人口</t>
    <phoneticPr fontId="2"/>
  </si>
  <si>
    <t>老年人口指数</t>
    <phoneticPr fontId="2"/>
  </si>
  <si>
    <t>老年人口比率</t>
    <phoneticPr fontId="2"/>
  </si>
  <si>
    <t>老年化指数</t>
    <phoneticPr fontId="2"/>
  </si>
  <si>
    <t>従属人口</t>
    <phoneticPr fontId="2"/>
  </si>
  <si>
    <t>従属人口指数</t>
    <phoneticPr fontId="2"/>
  </si>
  <si>
    <t>従属人口比率</t>
    <phoneticPr fontId="2"/>
  </si>
  <si>
    <t>人口集中地区面積</t>
    <phoneticPr fontId="2"/>
  </si>
  <si>
    <t>人口集中地区人口</t>
    <phoneticPr fontId="2"/>
  </si>
  <si>
    <t>昼間人口</t>
    <phoneticPr fontId="2"/>
  </si>
  <si>
    <t>昼間流入人口</t>
    <phoneticPr fontId="2"/>
  </si>
  <si>
    <t>昼間流出人口</t>
    <phoneticPr fontId="2"/>
  </si>
  <si>
    <t>６．県下市町村別人口および世帯数</t>
    <phoneticPr fontId="2"/>
  </si>
  <si>
    <t>市町村名</t>
    <rPh sb="0" eb="4">
      <t>シチョウソンメイ</t>
    </rPh>
    <phoneticPr fontId="2"/>
  </si>
  <si>
    <t>年齢</t>
  </si>
  <si>
    <t>総数</t>
    <phoneticPr fontId="2"/>
  </si>
  <si>
    <t>産業（大分類）</t>
    <phoneticPr fontId="2"/>
  </si>
  <si>
    <t>総数</t>
    <rPh sb="1" eb="2">
      <t>スウ</t>
    </rPh>
    <phoneticPr fontId="2"/>
  </si>
  <si>
    <t>就業者数</t>
    <phoneticPr fontId="2"/>
  </si>
  <si>
    <t>第一次産業</t>
    <phoneticPr fontId="2"/>
  </si>
  <si>
    <t>Ａ農業、林業</t>
    <phoneticPr fontId="2"/>
  </si>
  <si>
    <t>Ｂ漁業</t>
    <phoneticPr fontId="2"/>
  </si>
  <si>
    <t>第二次産業</t>
    <phoneticPr fontId="2"/>
  </si>
  <si>
    <t>Ｃ鉱業、採石業、砂利採取業</t>
    <phoneticPr fontId="2"/>
  </si>
  <si>
    <t>Ｄ建設業</t>
    <phoneticPr fontId="2"/>
  </si>
  <si>
    <t>Ｅ製造業</t>
    <phoneticPr fontId="2"/>
  </si>
  <si>
    <t>第三次産業</t>
    <phoneticPr fontId="2"/>
  </si>
  <si>
    <t>Ｆ電気・ガス熱供給・水道業</t>
    <phoneticPr fontId="2"/>
  </si>
  <si>
    <t>Ｇ情報通信業</t>
    <phoneticPr fontId="2"/>
  </si>
  <si>
    <t>Ｈ運輸業、郵便業</t>
    <phoneticPr fontId="2"/>
  </si>
  <si>
    <t>Ｉ卸売業、小売業</t>
    <phoneticPr fontId="2"/>
  </si>
  <si>
    <t>J金融業、保険業</t>
    <phoneticPr fontId="2"/>
  </si>
  <si>
    <t>K不動産業、物品賃貸業</t>
    <phoneticPr fontId="2"/>
  </si>
  <si>
    <t>L学術研究、専門・技術サービス</t>
    <phoneticPr fontId="2"/>
  </si>
  <si>
    <t>M宿泊業、飲食サービス業</t>
    <phoneticPr fontId="2"/>
  </si>
  <si>
    <t>N生活関連サービス業、娯楽業</t>
    <phoneticPr fontId="2"/>
  </si>
  <si>
    <t>O教育、学習支援業</t>
    <phoneticPr fontId="2"/>
  </si>
  <si>
    <t>P医療、福祉</t>
    <phoneticPr fontId="2"/>
  </si>
  <si>
    <t>Q複合サービス業</t>
    <phoneticPr fontId="2"/>
  </si>
  <si>
    <t>Rサービス業（他に分類されないもの）</t>
    <phoneticPr fontId="2"/>
  </si>
  <si>
    <t>S公務（ほかに分類されるものを除く）</t>
    <phoneticPr fontId="2"/>
  </si>
  <si>
    <t>失業者数</t>
    <phoneticPr fontId="2"/>
  </si>
  <si>
    <t>非労働人口</t>
    <phoneticPr fontId="2"/>
  </si>
  <si>
    <t>不詳</t>
    <phoneticPr fontId="2"/>
  </si>
  <si>
    <t>年次</t>
    <rPh sb="0" eb="2">
      <t>ネンジ</t>
    </rPh>
    <phoneticPr fontId="2"/>
  </si>
  <si>
    <t>人口</t>
    <rPh sb="0" eb="2">
      <t>ジンコウ</t>
    </rPh>
    <phoneticPr fontId="2"/>
  </si>
  <si>
    <t>摘要</t>
    <phoneticPr fontId="2"/>
  </si>
  <si>
    <t>総数</t>
    <phoneticPr fontId="2"/>
  </si>
  <si>
    <t>第８回国勢調査</t>
    <phoneticPr fontId="2"/>
  </si>
  <si>
    <t>第９回国勢調査</t>
    <phoneticPr fontId="2"/>
  </si>
  <si>
    <t>第１０回国勢調査</t>
    <phoneticPr fontId="2"/>
  </si>
  <si>
    <t>第１１回国勢調査</t>
    <phoneticPr fontId="2"/>
  </si>
  <si>
    <t>第１２回国勢調査</t>
    <phoneticPr fontId="2"/>
  </si>
  <si>
    <t>第１３回国勢調査</t>
    <phoneticPr fontId="2"/>
  </si>
  <si>
    <t>第１４回国勢調査</t>
    <phoneticPr fontId="2"/>
  </si>
  <si>
    <t>第１５回国勢調査</t>
    <phoneticPr fontId="2"/>
  </si>
  <si>
    <t>第１６回国勢調査</t>
    <phoneticPr fontId="2"/>
  </si>
  <si>
    <t>第１７回国勢調査</t>
    <phoneticPr fontId="2"/>
  </si>
  <si>
    <t>第１８回国勢調査</t>
    <rPh sb="0" eb="1">
      <t>ダイ</t>
    </rPh>
    <rPh sb="3" eb="4">
      <t>カイ</t>
    </rPh>
    <rPh sb="4" eb="6">
      <t>コクセイ</t>
    </rPh>
    <rPh sb="6" eb="8">
      <t>チョウサ</t>
    </rPh>
    <phoneticPr fontId="2"/>
  </si>
  <si>
    <t>第１９回国勢調査</t>
    <rPh sb="0" eb="1">
      <t>ダイ</t>
    </rPh>
    <rPh sb="3" eb="4">
      <t>カイ</t>
    </rPh>
    <rPh sb="4" eb="6">
      <t>コクセイ</t>
    </rPh>
    <rPh sb="6" eb="8">
      <t>チョウサ</t>
    </rPh>
    <phoneticPr fontId="2"/>
  </si>
  <si>
    <t>第２０回国勢調査</t>
    <rPh sb="0" eb="1">
      <t>ダイ</t>
    </rPh>
    <rPh sb="3" eb="4">
      <t>カイ</t>
    </rPh>
    <rPh sb="4" eb="6">
      <t>コクセイ</t>
    </rPh>
    <rPh sb="6" eb="8">
      <t>チョウサ</t>
    </rPh>
    <phoneticPr fontId="2"/>
  </si>
  <si>
    <t>面積</t>
    <phoneticPr fontId="2"/>
  </si>
  <si>
    <t>９．世帯の状況</t>
    <rPh sb="2" eb="3">
      <t>ヨ</t>
    </rPh>
    <rPh sb="3" eb="4">
      <t>オビ</t>
    </rPh>
    <rPh sb="5" eb="6">
      <t>ジョウ</t>
    </rPh>
    <rPh sb="6" eb="7">
      <t>キョウ</t>
    </rPh>
    <phoneticPr fontId="2"/>
  </si>
  <si>
    <t>区分</t>
    <rPh sb="0" eb="2">
      <t>クブン</t>
    </rPh>
    <phoneticPr fontId="2"/>
  </si>
  <si>
    <t>総数</t>
    <rPh sb="0" eb="2">
      <t>ソウスウ</t>
    </rPh>
    <phoneticPr fontId="2"/>
  </si>
  <si>
    <t>親族世帯</t>
    <rPh sb="0" eb="2">
      <t>シンゾク</t>
    </rPh>
    <rPh sb="2" eb="4">
      <t>セタイ</t>
    </rPh>
    <phoneticPr fontId="2"/>
  </si>
  <si>
    <t>核家族世帯</t>
    <rPh sb="0" eb="3">
      <t>カクカゾク</t>
    </rPh>
    <rPh sb="3" eb="5">
      <t>セタイ</t>
    </rPh>
    <phoneticPr fontId="2"/>
  </si>
  <si>
    <t>（再掲）</t>
    <rPh sb="1" eb="3">
      <t>サイケイ</t>
    </rPh>
    <phoneticPr fontId="2"/>
  </si>
  <si>
    <t>夫婦のみの世帯</t>
    <rPh sb="0" eb="2">
      <t>フウフ</t>
    </rPh>
    <rPh sb="5" eb="7">
      <t>セタイ</t>
    </rPh>
    <phoneticPr fontId="2"/>
  </si>
  <si>
    <t>夫婦と子供から成る世帯</t>
    <rPh sb="0" eb="2">
      <t>フウフ</t>
    </rPh>
    <rPh sb="3" eb="5">
      <t>コドモ</t>
    </rPh>
    <rPh sb="7" eb="8">
      <t>ナ</t>
    </rPh>
    <rPh sb="9" eb="11">
      <t>セタイ</t>
    </rPh>
    <phoneticPr fontId="2"/>
  </si>
  <si>
    <t>男親と子供から成る世帯</t>
    <rPh sb="0" eb="1">
      <t>オトコ</t>
    </rPh>
    <rPh sb="1" eb="2">
      <t>チチオヤ</t>
    </rPh>
    <rPh sb="3" eb="5">
      <t>コドモ</t>
    </rPh>
    <rPh sb="7" eb="8">
      <t>ナ</t>
    </rPh>
    <rPh sb="9" eb="11">
      <t>セタイ</t>
    </rPh>
    <phoneticPr fontId="2"/>
  </si>
  <si>
    <t>女親と子供から成る世帯</t>
    <rPh sb="0" eb="1">
      <t>オンナ</t>
    </rPh>
    <rPh sb="1" eb="2">
      <t>チチオヤ</t>
    </rPh>
    <rPh sb="3" eb="5">
      <t>コドモ</t>
    </rPh>
    <rPh sb="7" eb="8">
      <t>ナ</t>
    </rPh>
    <rPh sb="9" eb="11">
      <t>セタイ</t>
    </rPh>
    <phoneticPr fontId="2"/>
  </si>
  <si>
    <t>非親族世帯</t>
    <rPh sb="0" eb="1">
      <t>ヒ</t>
    </rPh>
    <rPh sb="1" eb="5">
      <t>シンゾクセタイ</t>
    </rPh>
    <phoneticPr fontId="2"/>
  </si>
  <si>
    <t>（１）家族類型別一般世帯数</t>
    <phoneticPr fontId="2"/>
  </si>
  <si>
    <t>構成</t>
    <rPh sb="0" eb="2">
      <t>コウセイ</t>
    </rPh>
    <phoneticPr fontId="2"/>
  </si>
  <si>
    <t>総数</t>
    <rPh sb="0" eb="1">
      <t>ソウ</t>
    </rPh>
    <rPh sb="1" eb="2">
      <t>スウ</t>
    </rPh>
    <phoneticPr fontId="2"/>
  </si>
  <si>
    <t>一般世帯数</t>
    <rPh sb="0" eb="2">
      <t>イッパン</t>
    </rPh>
    <rPh sb="2" eb="4">
      <t>セタイ</t>
    </rPh>
    <rPh sb="4" eb="5">
      <t>スウ</t>
    </rPh>
    <phoneticPr fontId="2"/>
  </si>
  <si>
    <t>一般世帯人員</t>
    <rPh sb="0" eb="2">
      <t>イッパン</t>
    </rPh>
    <rPh sb="2" eb="4">
      <t>セタイ</t>
    </rPh>
    <rPh sb="4" eb="6">
      <t>ジンイン</t>
    </rPh>
    <phoneticPr fontId="2"/>
  </si>
  <si>
    <t>就業者数</t>
    <rPh sb="0" eb="1">
      <t>シュウ</t>
    </rPh>
    <rPh sb="1" eb="2">
      <t>ギョウ</t>
    </rPh>
    <phoneticPr fontId="2"/>
  </si>
  <si>
    <t>１世帯あたり人員</t>
    <rPh sb="1" eb="3">
      <t>セタイ</t>
    </rPh>
    <phoneticPr fontId="2"/>
  </si>
  <si>
    <t>農林漁業・業主世帯</t>
    <rPh sb="0" eb="2">
      <t>ノウリン</t>
    </rPh>
    <rPh sb="2" eb="4">
      <t>ギョギョウ</t>
    </rPh>
    <rPh sb="5" eb="7">
      <t>ギョウシュ</t>
    </rPh>
    <rPh sb="7" eb="9">
      <t>セタイ</t>
    </rPh>
    <phoneticPr fontId="2"/>
  </si>
  <si>
    <t>農林漁業・雇用者世帯</t>
    <rPh sb="0" eb="2">
      <t>ノウリン</t>
    </rPh>
    <rPh sb="2" eb="4">
      <t>ギョギョウ</t>
    </rPh>
    <rPh sb="5" eb="8">
      <t>コヨウシャ</t>
    </rPh>
    <rPh sb="8" eb="10">
      <t>セタイ</t>
    </rPh>
    <phoneticPr fontId="2"/>
  </si>
  <si>
    <t>農林漁業・業主混合世帯</t>
    <rPh sb="0" eb="2">
      <t>ノウリン</t>
    </rPh>
    <rPh sb="2" eb="4">
      <t>ギョギョウ</t>
    </rPh>
    <rPh sb="5" eb="7">
      <t>ギョウシュ</t>
    </rPh>
    <rPh sb="7" eb="9">
      <t>コンゴウ</t>
    </rPh>
    <rPh sb="9" eb="11">
      <t>セタイ</t>
    </rPh>
    <phoneticPr fontId="2"/>
  </si>
  <si>
    <t>農林漁業・雇用者混合世帯</t>
    <phoneticPr fontId="2"/>
  </si>
  <si>
    <t>非農林漁業・業主混合世帯</t>
    <rPh sb="0" eb="1">
      <t>ヒ</t>
    </rPh>
    <rPh sb="1" eb="3">
      <t>ノウリン</t>
    </rPh>
    <rPh sb="3" eb="5">
      <t>ギョギョウ</t>
    </rPh>
    <rPh sb="6" eb="8">
      <t>ギョウシュ</t>
    </rPh>
    <rPh sb="8" eb="10">
      <t>コンゴウ</t>
    </rPh>
    <rPh sb="10" eb="12">
      <t>セタイ</t>
    </rPh>
    <phoneticPr fontId="2"/>
  </si>
  <si>
    <t>非農林漁業・雇用者混合世帯</t>
    <rPh sb="0" eb="1">
      <t>ヒ</t>
    </rPh>
    <rPh sb="1" eb="3">
      <t>ノウリン</t>
    </rPh>
    <rPh sb="3" eb="5">
      <t>ギョギョウ</t>
    </rPh>
    <rPh sb="6" eb="9">
      <t>コヨウシャ</t>
    </rPh>
    <rPh sb="9" eb="11">
      <t>コンゴウ</t>
    </rPh>
    <rPh sb="11" eb="13">
      <t>セタイ</t>
    </rPh>
    <phoneticPr fontId="2"/>
  </si>
  <si>
    <t>非農林漁業・業主世帯</t>
    <rPh sb="0" eb="1">
      <t>ヒ</t>
    </rPh>
    <rPh sb="1" eb="3">
      <t>ノウリン</t>
    </rPh>
    <rPh sb="3" eb="5">
      <t>ギョギョウ</t>
    </rPh>
    <rPh sb="6" eb="8">
      <t>ギョウシュ</t>
    </rPh>
    <rPh sb="8" eb="10">
      <t>セタイ</t>
    </rPh>
    <phoneticPr fontId="2"/>
  </si>
  <si>
    <t>非農林漁業・雇用者世帯</t>
    <rPh sb="0" eb="1">
      <t>ヒ</t>
    </rPh>
    <rPh sb="1" eb="3">
      <t>ノウリン</t>
    </rPh>
    <rPh sb="3" eb="5">
      <t>ギョギョウ</t>
    </rPh>
    <rPh sb="6" eb="9">
      <t>コヨウシャ</t>
    </rPh>
    <rPh sb="9" eb="11">
      <t>セタイ</t>
    </rPh>
    <phoneticPr fontId="2"/>
  </si>
  <si>
    <t>非農林漁業・業主・雇用者世帯</t>
    <rPh sb="0" eb="1">
      <t>ヒ</t>
    </rPh>
    <rPh sb="1" eb="3">
      <t>ノウリン</t>
    </rPh>
    <rPh sb="3" eb="5">
      <t>ギョギョウ</t>
    </rPh>
    <rPh sb="6" eb="8">
      <t>ギョウシュ</t>
    </rPh>
    <rPh sb="9" eb="12">
      <t>コヨウシャ</t>
    </rPh>
    <rPh sb="12" eb="14">
      <t>セタイ</t>
    </rPh>
    <phoneticPr fontId="2"/>
  </si>
  <si>
    <t>（世帯の主な就業者が業主）</t>
    <rPh sb="1" eb="3">
      <t>セタイ</t>
    </rPh>
    <rPh sb="4" eb="5">
      <t>オモ</t>
    </rPh>
    <rPh sb="6" eb="9">
      <t>シュウギョウシャ</t>
    </rPh>
    <rPh sb="10" eb="12">
      <t>ギョウシュ</t>
    </rPh>
    <phoneticPr fontId="2"/>
  </si>
  <si>
    <t>（世帯の主な就業者が雇用者）</t>
    <rPh sb="1" eb="3">
      <t>セタイ</t>
    </rPh>
    <rPh sb="4" eb="5">
      <t>オモ</t>
    </rPh>
    <rPh sb="6" eb="9">
      <t>シュウギョウシャ</t>
    </rPh>
    <rPh sb="10" eb="13">
      <t>コヨウシャ</t>
    </rPh>
    <phoneticPr fontId="2"/>
  </si>
  <si>
    <t>（２）経済構成別世帯</t>
    <phoneticPr fontId="2"/>
  </si>
  <si>
    <t>総数</t>
    <rPh sb="0" eb="1">
      <t>フサ</t>
    </rPh>
    <rPh sb="1" eb="2">
      <t>カズ</t>
    </rPh>
    <phoneticPr fontId="2"/>
  </si>
  <si>
    <t>区分</t>
    <rPh sb="0" eb="1">
      <t>ク</t>
    </rPh>
    <rPh sb="1" eb="2">
      <t>ブン</t>
    </rPh>
    <phoneticPr fontId="2"/>
  </si>
  <si>
    <t>（３）住居の種類別一般世帯</t>
    <phoneticPr fontId="2"/>
  </si>
  <si>
    <t>世帯数</t>
    <rPh sb="0" eb="3">
      <t>セタイスウ</t>
    </rPh>
    <phoneticPr fontId="2"/>
  </si>
  <si>
    <t>世帯人員</t>
    <rPh sb="0" eb="2">
      <t>セタイ</t>
    </rPh>
    <rPh sb="2" eb="4">
      <t>ジンイン</t>
    </rPh>
    <phoneticPr fontId="2"/>
  </si>
  <si>
    <t>１世帯あたり人員</t>
    <rPh sb="1" eb="3">
      <t>セタイ</t>
    </rPh>
    <rPh sb="6" eb="8">
      <t>ジンイン</t>
    </rPh>
    <phoneticPr fontId="2"/>
  </si>
  <si>
    <t>役員</t>
    <rPh sb="0" eb="2">
      <t>ヤクイン</t>
    </rPh>
    <phoneticPr fontId="2"/>
  </si>
  <si>
    <t>雇人のある業主</t>
    <rPh sb="0" eb="1">
      <t>コヨウ</t>
    </rPh>
    <rPh sb="1" eb="2">
      <t>ヒト</t>
    </rPh>
    <phoneticPr fontId="2"/>
  </si>
  <si>
    <t>雇人のない業主</t>
    <rPh sb="0" eb="1">
      <t>コヨウ</t>
    </rPh>
    <rPh sb="1" eb="2">
      <t>ヒト</t>
    </rPh>
    <phoneticPr fontId="2"/>
  </si>
  <si>
    <t>A農業、林業</t>
    <phoneticPr fontId="2"/>
  </si>
  <si>
    <t>B漁業</t>
    <phoneticPr fontId="2"/>
  </si>
  <si>
    <t>C鉱業、採石業、砂利採取業</t>
    <phoneticPr fontId="2"/>
  </si>
  <si>
    <t>D建設業</t>
    <phoneticPr fontId="2"/>
  </si>
  <si>
    <t>E製造業</t>
    <phoneticPr fontId="2"/>
  </si>
  <si>
    <t>F電気・ガス熱供給・水道業</t>
    <phoneticPr fontId="2"/>
  </si>
  <si>
    <t>G情報通信業</t>
    <phoneticPr fontId="2"/>
  </si>
  <si>
    <t>H運輸業、郵便業</t>
    <phoneticPr fontId="2"/>
  </si>
  <si>
    <t>I卸売業、小売業</t>
    <rPh sb="1" eb="3">
      <t>オロシウリ</t>
    </rPh>
    <rPh sb="3" eb="4">
      <t>ギョウ</t>
    </rPh>
    <rPh sb="5" eb="8">
      <t>コウリギョウ</t>
    </rPh>
    <phoneticPr fontId="2"/>
  </si>
  <si>
    <t>J金融業、保険業</t>
    <rPh sb="1" eb="4">
      <t>キンユウギョウ</t>
    </rPh>
    <rPh sb="5" eb="8">
      <t>ホケンギョウ</t>
    </rPh>
    <phoneticPr fontId="2"/>
  </si>
  <si>
    <t>K不動産業、物品賃貸業</t>
    <rPh sb="1" eb="4">
      <t>フドウサン</t>
    </rPh>
    <rPh sb="4" eb="5">
      <t>ギョウ</t>
    </rPh>
    <rPh sb="6" eb="8">
      <t>ブッピン</t>
    </rPh>
    <rPh sb="8" eb="11">
      <t>チンタイギョウ</t>
    </rPh>
    <phoneticPr fontId="2"/>
  </si>
  <si>
    <t>L学術研究、専門・
技術サービス業</t>
    <rPh sb="1" eb="3">
      <t>ガクジュツ</t>
    </rPh>
    <rPh sb="3" eb="5">
      <t>ケンキュウ</t>
    </rPh>
    <rPh sb="6" eb="8">
      <t>センモン</t>
    </rPh>
    <rPh sb="10" eb="12">
      <t>ギジュツ</t>
    </rPh>
    <rPh sb="16" eb="17">
      <t>ギョウ</t>
    </rPh>
    <phoneticPr fontId="2"/>
  </si>
  <si>
    <t>M宿泊業、飲食サービス業</t>
    <rPh sb="1" eb="3">
      <t>シュクハク</t>
    </rPh>
    <rPh sb="3" eb="4">
      <t>ギョウ</t>
    </rPh>
    <rPh sb="5" eb="7">
      <t>インショク</t>
    </rPh>
    <rPh sb="11" eb="12">
      <t>ギョウ</t>
    </rPh>
    <phoneticPr fontId="2"/>
  </si>
  <si>
    <t>N生活関連サービス業、娯楽業</t>
    <rPh sb="1" eb="3">
      <t>セイカツ</t>
    </rPh>
    <rPh sb="3" eb="5">
      <t>カンレン</t>
    </rPh>
    <rPh sb="9" eb="10">
      <t>ギョウ</t>
    </rPh>
    <rPh sb="11" eb="14">
      <t>ゴラクギョウ</t>
    </rPh>
    <phoneticPr fontId="2"/>
  </si>
  <si>
    <t>O教育、学習支援業</t>
    <rPh sb="1" eb="3">
      <t>キョウイク</t>
    </rPh>
    <rPh sb="4" eb="6">
      <t>ガクシュウ</t>
    </rPh>
    <rPh sb="6" eb="8">
      <t>シエン</t>
    </rPh>
    <rPh sb="8" eb="9">
      <t>ギョウ</t>
    </rPh>
    <phoneticPr fontId="2"/>
  </si>
  <si>
    <t>P医療、福祉</t>
    <rPh sb="1" eb="3">
      <t>イリョウ</t>
    </rPh>
    <rPh sb="4" eb="6">
      <t>フクシ</t>
    </rPh>
    <phoneticPr fontId="2"/>
  </si>
  <si>
    <t>Q複合サービス業</t>
    <rPh sb="1" eb="3">
      <t>フクゴウ</t>
    </rPh>
    <rPh sb="7" eb="8">
      <t>ギョウ</t>
    </rPh>
    <phoneticPr fontId="2"/>
  </si>
  <si>
    <t>Rサービス業
（他に分類されないもの）</t>
    <rPh sb="5" eb="6">
      <t>ギョウ</t>
    </rPh>
    <rPh sb="8" eb="9">
      <t>ホカ</t>
    </rPh>
    <rPh sb="10" eb="12">
      <t>ブンルイ</t>
    </rPh>
    <phoneticPr fontId="2"/>
  </si>
  <si>
    <t>S公務
（他に分類されるものを除く）</t>
    <rPh sb="1" eb="3">
      <t>コウム</t>
    </rPh>
    <rPh sb="5" eb="6">
      <t>タ</t>
    </rPh>
    <rPh sb="7" eb="9">
      <t>ブンルイ</t>
    </rPh>
    <rPh sb="15" eb="16">
      <t>ノゾ</t>
    </rPh>
    <phoneticPr fontId="2"/>
  </si>
  <si>
    <t>T分類不能の産業</t>
    <rPh sb="1" eb="3">
      <t>ブンルイ</t>
    </rPh>
    <rPh sb="3" eb="5">
      <t>フノウ</t>
    </rPh>
    <rPh sb="6" eb="8">
      <t>サンギョウ</t>
    </rPh>
    <phoneticPr fontId="2"/>
  </si>
  <si>
    <t>地区</t>
    <rPh sb="0" eb="1">
      <t>チ</t>
    </rPh>
    <rPh sb="1" eb="2">
      <t>ク</t>
    </rPh>
    <phoneticPr fontId="2"/>
  </si>
  <si>
    <t>年少人口</t>
    <rPh sb="0" eb="4">
      <t>ネンショウジンコウ</t>
    </rPh>
    <phoneticPr fontId="2"/>
  </si>
  <si>
    <t>（人）</t>
    <rPh sb="1" eb="2">
      <t>ヒト</t>
    </rPh>
    <phoneticPr fontId="2"/>
  </si>
  <si>
    <t>（人）</t>
    <phoneticPr fontId="2"/>
  </si>
  <si>
    <t>生産年齢人口</t>
    <rPh sb="0" eb="2">
      <t>セイサン</t>
    </rPh>
    <rPh sb="2" eb="3">
      <t>ドシ</t>
    </rPh>
    <phoneticPr fontId="2"/>
  </si>
  <si>
    <t>産業別就業人口</t>
    <rPh sb="0" eb="2">
      <t>サンギョウ</t>
    </rPh>
    <rPh sb="2" eb="3">
      <t>ベツ</t>
    </rPh>
    <phoneticPr fontId="2"/>
  </si>
  <si>
    <t>漁業</t>
    <rPh sb="0" eb="1">
      <t>ギョ</t>
    </rPh>
    <rPh sb="1" eb="2">
      <t>ギョウ</t>
    </rPh>
    <phoneticPr fontId="2"/>
  </si>
  <si>
    <t>鉱業、採石業、砂利採取業</t>
    <rPh sb="0" eb="2">
      <t>コウギョウ</t>
    </rPh>
    <rPh sb="3" eb="5">
      <t>サイセキ</t>
    </rPh>
    <rPh sb="5" eb="6">
      <t>ギョウ</t>
    </rPh>
    <phoneticPr fontId="2"/>
  </si>
  <si>
    <t>運輸業、郵便業</t>
    <rPh sb="0" eb="3">
      <t>ウンユギョウ</t>
    </rPh>
    <phoneticPr fontId="2"/>
  </si>
  <si>
    <t>電気・ガス、水道業</t>
    <rPh sb="0" eb="2">
      <t>デンキ</t>
    </rPh>
    <phoneticPr fontId="2"/>
  </si>
  <si>
    <t>卸売業、小売業</t>
    <rPh sb="0" eb="3">
      <t>オロシウリギョウ</t>
    </rPh>
    <phoneticPr fontId="2"/>
  </si>
  <si>
    <t>金融業、保険業</t>
    <rPh sb="0" eb="3">
      <t>キンユウギョウ</t>
    </rPh>
    <phoneticPr fontId="2"/>
  </si>
  <si>
    <t>不動産業、物品賃貸業</t>
    <rPh sb="0" eb="3">
      <t>フドウサン</t>
    </rPh>
    <rPh sb="3" eb="4">
      <t>ギョウ</t>
    </rPh>
    <phoneticPr fontId="2"/>
  </si>
  <si>
    <t>学術研究、専門技術サービス</t>
    <rPh sb="0" eb="2">
      <t>ガクジュツ</t>
    </rPh>
    <rPh sb="2" eb="4">
      <t>ケンキュウ</t>
    </rPh>
    <phoneticPr fontId="2"/>
  </si>
  <si>
    <t>宿泊業、飲食サービス</t>
    <rPh sb="0" eb="2">
      <t>シュクハク</t>
    </rPh>
    <rPh sb="2" eb="3">
      <t>ギョウ</t>
    </rPh>
    <phoneticPr fontId="2"/>
  </si>
  <si>
    <t>生活関連サービス、娯楽業</t>
    <rPh sb="0" eb="2">
      <t>セイカツ</t>
    </rPh>
    <rPh sb="2" eb="4">
      <t>カンレン</t>
    </rPh>
    <phoneticPr fontId="2"/>
  </si>
  <si>
    <t>教育、学習支援業</t>
    <rPh sb="0" eb="2">
      <t>キョウイク</t>
    </rPh>
    <phoneticPr fontId="2"/>
  </si>
  <si>
    <t>医療、福祉</t>
    <rPh sb="0" eb="2">
      <t>イリョウ</t>
    </rPh>
    <phoneticPr fontId="2"/>
  </si>
  <si>
    <t>他に分類されないサービス業</t>
    <rPh sb="0" eb="1">
      <t>ホカ</t>
    </rPh>
    <rPh sb="2" eb="4">
      <t>ブンルイ</t>
    </rPh>
    <phoneticPr fontId="2"/>
  </si>
  <si>
    <t>失業者</t>
    <rPh sb="0" eb="1">
      <t>シツ</t>
    </rPh>
    <rPh sb="1" eb="2">
      <t>セイゾウギョウ</t>
    </rPh>
    <rPh sb="2" eb="3">
      <t>シャ</t>
    </rPh>
    <phoneticPr fontId="2"/>
  </si>
  <si>
    <t>建設業</t>
    <rPh sb="0" eb="3">
      <t>ケンセツギョウギョウ</t>
    </rPh>
    <phoneticPr fontId="2"/>
  </si>
  <si>
    <t>製造業</t>
    <rPh sb="0" eb="3">
      <t>セイゾウギョウ</t>
    </rPh>
    <phoneticPr fontId="2"/>
  </si>
  <si>
    <t>人口</t>
    <phoneticPr fontId="2"/>
  </si>
  <si>
    <t>総数</t>
    <phoneticPr fontId="2"/>
  </si>
  <si>
    <t>地区名</t>
    <phoneticPr fontId="2"/>
  </si>
  <si>
    <t>総合計</t>
    <phoneticPr fontId="2"/>
  </si>
  <si>
    <t>世帯数</t>
    <phoneticPr fontId="2"/>
  </si>
  <si>
    <t>合計</t>
    <phoneticPr fontId="2"/>
  </si>
  <si>
    <t>古市町</t>
    <phoneticPr fontId="2"/>
  </si>
  <si>
    <t>（参考）</t>
    <rPh sb="1" eb="3">
      <t>サンコウ</t>
    </rPh>
    <phoneticPr fontId="2"/>
  </si>
  <si>
    <t>産業別（大分類）</t>
    <phoneticPr fontId="2"/>
  </si>
  <si>
    <t>合計</t>
    <rPh sb="0" eb="2">
      <t>ゴウケイ</t>
    </rPh>
    <phoneticPr fontId="2"/>
  </si>
  <si>
    <t>町名</t>
    <rPh sb="0" eb="2">
      <t>チョウメイ</t>
    </rPh>
    <phoneticPr fontId="2"/>
  </si>
  <si>
    <t>資料…市民課</t>
    <rPh sb="0" eb="2">
      <t>シリョウ</t>
    </rPh>
    <rPh sb="3" eb="6">
      <t>シミンカ</t>
    </rPh>
    <phoneticPr fontId="2"/>
  </si>
  <si>
    <t>１世帯当りの人数</t>
    <rPh sb="1" eb="3">
      <t>セタイ</t>
    </rPh>
    <rPh sb="3" eb="4">
      <t>アタ</t>
    </rPh>
    <rPh sb="6" eb="8">
      <t>ニンズウ</t>
    </rPh>
    <phoneticPr fontId="2"/>
  </si>
  <si>
    <t>※市民課窓口で受理した件数。（別府市以外に住民登録している者からの届出含む）</t>
    <phoneticPr fontId="4"/>
  </si>
  <si>
    <t>（単位）</t>
    <rPh sb="1" eb="3">
      <t>タンイ</t>
    </rPh>
    <phoneticPr fontId="2"/>
  </si>
  <si>
    <t>１世帯あたり世帯人員</t>
    <rPh sb="1" eb="3">
      <t>セタイ</t>
    </rPh>
    <rPh sb="8" eb="10">
      <t>ジンイン</t>
    </rPh>
    <phoneticPr fontId="2"/>
  </si>
  <si>
    <t>人口増減率</t>
    <rPh sb="0" eb="2">
      <t>ジンコウ</t>
    </rPh>
    <rPh sb="2" eb="5">
      <t>ゾウゲンリツ</t>
    </rPh>
    <phoneticPr fontId="2"/>
  </si>
  <si>
    <t>（％）</t>
    <phoneticPr fontId="2"/>
  </si>
  <si>
    <t>第２１回国勢調査</t>
    <rPh sb="0" eb="1">
      <t>ダイ</t>
    </rPh>
    <rPh sb="3" eb="4">
      <t>カイ</t>
    </rPh>
    <rPh sb="4" eb="6">
      <t>コクセイ</t>
    </rPh>
    <rPh sb="6" eb="8">
      <t>チョウサ</t>
    </rPh>
    <phoneticPr fontId="2"/>
  </si>
  <si>
    <t>（単位）</t>
    <rPh sb="1" eb="3">
      <t>タンイ</t>
    </rPh>
    <phoneticPr fontId="2"/>
  </si>
  <si>
    <t>（人）</t>
    <rPh sb="1" eb="2">
      <t>ニン</t>
    </rPh>
    <phoneticPr fontId="2"/>
  </si>
  <si>
    <t>（％）</t>
    <phoneticPr fontId="2"/>
  </si>
  <si>
    <t>（人）</t>
    <rPh sb="1" eb="2">
      <t>ニン</t>
    </rPh>
    <phoneticPr fontId="2"/>
  </si>
  <si>
    <t>年次・月</t>
    <rPh sb="0" eb="2">
      <t>ネンジ</t>
    </rPh>
    <rPh sb="3" eb="4">
      <t>ツキ</t>
    </rPh>
    <phoneticPr fontId="4"/>
  </si>
  <si>
    <t>（組）</t>
    <rPh sb="1" eb="2">
      <t>クミ</t>
    </rPh>
    <phoneticPr fontId="2"/>
  </si>
  <si>
    <t>２．人口</t>
    <phoneticPr fontId="2"/>
  </si>
  <si>
    <t>※平成19年版統計書より、国土交通省国土地理院の『全国都道府県市区町村別面積調』をもとに、人口密度を再計算。</t>
    <phoneticPr fontId="2"/>
  </si>
  <si>
    <t>資料…大分県ＨＰ「市町村別推計人口」、国土地理院</t>
    <phoneticPr fontId="2"/>
  </si>
  <si>
    <t>各年12月末日現在</t>
    <phoneticPr fontId="2"/>
  </si>
  <si>
    <t>資料…市民課</t>
    <phoneticPr fontId="2"/>
  </si>
  <si>
    <t>※平成24年7月の法改正により外国人住民が住民基本台帳に含まれるようになりました。</t>
    <rPh sb="1" eb="3">
      <t>ヘイセイ</t>
    </rPh>
    <rPh sb="5" eb="6">
      <t>ネン</t>
    </rPh>
    <rPh sb="7" eb="8">
      <t>ガツ</t>
    </rPh>
    <rPh sb="9" eb="12">
      <t>ホウカイセイ</t>
    </rPh>
    <rPh sb="15" eb="17">
      <t>ガイコク</t>
    </rPh>
    <rPh sb="17" eb="18">
      <t>ジン</t>
    </rPh>
    <rPh sb="18" eb="20">
      <t>ジュウミン</t>
    </rPh>
    <rPh sb="21" eb="23">
      <t>ジュウミン</t>
    </rPh>
    <rPh sb="23" eb="25">
      <t>キホン</t>
    </rPh>
    <rPh sb="25" eb="27">
      <t>ダイチョウ</t>
    </rPh>
    <rPh sb="28" eb="29">
      <t>フク</t>
    </rPh>
    <phoneticPr fontId="4"/>
  </si>
  <si>
    <t>1月</t>
    <rPh sb="1" eb="2">
      <t>ガツ</t>
    </rPh>
    <phoneticPr fontId="4"/>
  </si>
  <si>
    <t>2月</t>
  </si>
  <si>
    <t>3月</t>
  </si>
  <si>
    <t>4月</t>
  </si>
  <si>
    <t>5月</t>
  </si>
  <si>
    <t>6月</t>
  </si>
  <si>
    <t>7月</t>
  </si>
  <si>
    <t>8月</t>
  </si>
  <si>
    <t>9月</t>
  </si>
  <si>
    <t>10月</t>
  </si>
  <si>
    <t>11月</t>
  </si>
  <si>
    <t>12月</t>
    <rPh sb="2" eb="3">
      <t>ガツ</t>
    </rPh>
    <phoneticPr fontId="4"/>
  </si>
  <si>
    <t>平成30年</t>
    <rPh sb="4" eb="5">
      <t>ネン</t>
    </rPh>
    <phoneticPr fontId="4"/>
  </si>
  <si>
    <t>令和2年</t>
    <rPh sb="0" eb="2">
      <t>レイワ</t>
    </rPh>
    <rPh sb="3" eb="4">
      <t>ネン</t>
    </rPh>
    <phoneticPr fontId="4"/>
  </si>
  <si>
    <t>令和3年</t>
    <rPh sb="0" eb="2">
      <t>レイワ</t>
    </rPh>
    <rPh sb="3" eb="4">
      <t>ネン</t>
    </rPh>
    <phoneticPr fontId="4"/>
  </si>
  <si>
    <t>平成27年10月1日現在</t>
    <phoneticPr fontId="2"/>
  </si>
  <si>
    <t>令和2年</t>
    <rPh sb="0" eb="2">
      <t>レイワ</t>
    </rPh>
    <rPh sb="3" eb="4">
      <t>ネン</t>
    </rPh>
    <phoneticPr fontId="2"/>
  </si>
  <si>
    <t>平成22年</t>
    <rPh sb="0" eb="1">
      <t>ヒラ</t>
    </rPh>
    <rPh sb="1" eb="2">
      <t>シゲル</t>
    </rPh>
    <rPh sb="4" eb="5">
      <t>ネン</t>
    </rPh>
    <phoneticPr fontId="2"/>
  </si>
  <si>
    <t>平成27年</t>
    <rPh sb="0" eb="1">
      <t>ヒラ</t>
    </rPh>
    <rPh sb="1" eb="2">
      <t>シゲル</t>
    </rPh>
    <rPh sb="4" eb="5">
      <t>ネン</t>
    </rPh>
    <phoneticPr fontId="2"/>
  </si>
  <si>
    <t>（㎢）</t>
    <phoneticPr fontId="2"/>
  </si>
  <si>
    <t>（人/㎢）</t>
    <rPh sb="1" eb="2">
      <t>ニン</t>
    </rPh>
    <phoneticPr fontId="2"/>
  </si>
  <si>
    <t>女100人につき男</t>
    <phoneticPr fontId="2"/>
  </si>
  <si>
    <t>（㎢）</t>
    <phoneticPr fontId="2"/>
  </si>
  <si>
    <t>（％）</t>
    <phoneticPr fontId="2"/>
  </si>
  <si>
    <t>平成27年</t>
    <rPh sb="0" eb="2">
      <t>ヘイセイ</t>
    </rPh>
    <rPh sb="4" eb="5">
      <t>ネン</t>
    </rPh>
    <phoneticPr fontId="2"/>
  </si>
  <si>
    <t>平成27年10月1日現在</t>
    <rPh sb="0" eb="2">
      <t>ヘイセイ</t>
    </rPh>
    <rPh sb="4" eb="5">
      <t>ネン</t>
    </rPh>
    <phoneticPr fontId="2"/>
  </si>
  <si>
    <t>（再掲）</t>
    <phoneticPr fontId="2"/>
  </si>
  <si>
    <t>平均年齢（歳）</t>
    <rPh sb="0" eb="4">
      <t>ヘイキンネンレイ</t>
    </rPh>
    <rPh sb="5" eb="6">
      <t>サイ</t>
    </rPh>
    <phoneticPr fontId="2"/>
  </si>
  <si>
    <t>男</t>
    <phoneticPr fontId="2"/>
  </si>
  <si>
    <t>女</t>
    <phoneticPr fontId="2"/>
  </si>
  <si>
    <t>平成22年</t>
    <rPh sb="0" eb="1">
      <t>ヘイ</t>
    </rPh>
    <phoneticPr fontId="2"/>
  </si>
  <si>
    <t>平成27年</t>
    <rPh sb="0" eb="1">
      <t>ヘイ</t>
    </rPh>
    <phoneticPr fontId="2"/>
  </si>
  <si>
    <t>１０．産業別就業者数（15歳以上）</t>
    <rPh sb="13" eb="14">
      <t>サイ</t>
    </rPh>
    <phoneticPr fontId="2"/>
  </si>
  <si>
    <t>産業(大分類）</t>
    <rPh sb="0" eb="1">
      <t>サン</t>
    </rPh>
    <rPh sb="1" eb="2">
      <t>ギョウ</t>
    </rPh>
    <rPh sb="3" eb="4">
      <t>ダイ</t>
    </rPh>
    <rPh sb="4" eb="6">
      <t>ブンルイ</t>
    </rPh>
    <phoneticPr fontId="2"/>
  </si>
  <si>
    <t>年齢階層別人口</t>
    <rPh sb="0" eb="2">
      <t>ネンレイ</t>
    </rPh>
    <rPh sb="2" eb="4">
      <t>カイソウ</t>
    </rPh>
    <phoneticPr fontId="2"/>
  </si>
  <si>
    <t>平成27年10月1日現在</t>
    <rPh sb="4" eb="5">
      <t>ネン</t>
    </rPh>
    <phoneticPr fontId="2"/>
  </si>
  <si>
    <t>***</t>
    <phoneticPr fontId="2"/>
  </si>
  <si>
    <t>令和3年9月30日現在の住民登録人口</t>
    <rPh sb="0" eb="2">
      <t>レイワ</t>
    </rPh>
    <rPh sb="3" eb="4">
      <t>ネン</t>
    </rPh>
    <rPh sb="5" eb="6">
      <t>ツキ</t>
    </rPh>
    <rPh sb="8" eb="9">
      <t>ヒ</t>
    </rPh>
    <rPh sb="9" eb="11">
      <t>ゲンザイ</t>
    </rPh>
    <rPh sb="12" eb="14">
      <t>ジュウミン</t>
    </rPh>
    <rPh sb="14" eb="16">
      <t>トウロク</t>
    </rPh>
    <rPh sb="16" eb="18">
      <t>ジンコウ</t>
    </rPh>
    <phoneticPr fontId="2"/>
  </si>
  <si>
    <t>昭和35年</t>
    <rPh sb="0" eb="2">
      <t>ショウワ</t>
    </rPh>
    <rPh sb="4" eb="5">
      <t>ネン</t>
    </rPh>
    <phoneticPr fontId="2"/>
  </si>
  <si>
    <t>昭和40年</t>
    <rPh sb="0" eb="2">
      <t>ショウワ</t>
    </rPh>
    <rPh sb="4" eb="5">
      <t>ネン</t>
    </rPh>
    <phoneticPr fontId="2"/>
  </si>
  <si>
    <t>昭和45年</t>
    <rPh sb="0" eb="2">
      <t>ショウワ</t>
    </rPh>
    <rPh sb="4" eb="5">
      <t>ネン</t>
    </rPh>
    <phoneticPr fontId="2"/>
  </si>
  <si>
    <t>昭和50年</t>
    <rPh sb="0" eb="2">
      <t>ショウワ</t>
    </rPh>
    <rPh sb="4" eb="5">
      <t>ネン</t>
    </rPh>
    <phoneticPr fontId="2"/>
  </si>
  <si>
    <t>昭和51年</t>
    <rPh sb="0" eb="2">
      <t>ショウワ</t>
    </rPh>
    <rPh sb="4" eb="5">
      <t>ネン</t>
    </rPh>
    <phoneticPr fontId="2"/>
  </si>
  <si>
    <t>昭和52年</t>
    <rPh sb="0" eb="2">
      <t>ショウワ</t>
    </rPh>
    <rPh sb="4" eb="5">
      <t>ネン</t>
    </rPh>
    <phoneticPr fontId="2"/>
  </si>
  <si>
    <t>昭和53年</t>
    <rPh sb="0" eb="2">
      <t>ショウワ</t>
    </rPh>
    <rPh sb="4" eb="5">
      <t>ネン</t>
    </rPh>
    <phoneticPr fontId="2"/>
  </si>
  <si>
    <t>昭和54年</t>
    <rPh sb="0" eb="2">
      <t>ショウワ</t>
    </rPh>
    <rPh sb="4" eb="5">
      <t>ネン</t>
    </rPh>
    <phoneticPr fontId="2"/>
  </si>
  <si>
    <t>昭和55年</t>
    <rPh sb="0" eb="2">
      <t>ショウワ</t>
    </rPh>
    <rPh sb="4" eb="5">
      <t>ネン</t>
    </rPh>
    <phoneticPr fontId="2"/>
  </si>
  <si>
    <t>昭和56年</t>
    <rPh sb="0" eb="2">
      <t>ショウワ</t>
    </rPh>
    <rPh sb="4" eb="5">
      <t>ネン</t>
    </rPh>
    <phoneticPr fontId="2"/>
  </si>
  <si>
    <t>昭和57年</t>
    <rPh sb="0" eb="2">
      <t>ショウワ</t>
    </rPh>
    <rPh sb="4" eb="5">
      <t>ネン</t>
    </rPh>
    <phoneticPr fontId="2"/>
  </si>
  <si>
    <t>昭和58年</t>
    <rPh sb="0" eb="2">
      <t>ショウワ</t>
    </rPh>
    <rPh sb="4" eb="5">
      <t>ネン</t>
    </rPh>
    <phoneticPr fontId="2"/>
  </si>
  <si>
    <t>昭和59年</t>
    <rPh sb="0" eb="2">
      <t>ショウワ</t>
    </rPh>
    <rPh sb="4" eb="5">
      <t>ネン</t>
    </rPh>
    <phoneticPr fontId="2"/>
  </si>
  <si>
    <t>昭和60年</t>
    <rPh sb="0" eb="2">
      <t>ショウワ</t>
    </rPh>
    <rPh sb="4" eb="5">
      <t>ネン</t>
    </rPh>
    <phoneticPr fontId="2"/>
  </si>
  <si>
    <t>昭和61年</t>
    <rPh sb="0" eb="2">
      <t>ショウワ</t>
    </rPh>
    <rPh sb="4" eb="5">
      <t>ネン</t>
    </rPh>
    <phoneticPr fontId="2"/>
  </si>
  <si>
    <t>昭和62年</t>
    <rPh sb="0" eb="2">
      <t>ショウワ</t>
    </rPh>
    <rPh sb="4" eb="5">
      <t>ネン</t>
    </rPh>
    <phoneticPr fontId="2"/>
  </si>
  <si>
    <t>昭和63年</t>
    <rPh sb="0" eb="2">
      <t>ショウワ</t>
    </rPh>
    <rPh sb="4" eb="5">
      <t>ネン</t>
    </rPh>
    <phoneticPr fontId="2"/>
  </si>
  <si>
    <t>平成2年</t>
    <rPh sb="3" eb="4">
      <t>ネン</t>
    </rPh>
    <phoneticPr fontId="2"/>
  </si>
  <si>
    <t>平成3年</t>
    <rPh sb="0" eb="2">
      <t>ヘイセイ</t>
    </rPh>
    <rPh sb="3" eb="4">
      <t>ネン</t>
    </rPh>
    <phoneticPr fontId="2"/>
  </si>
  <si>
    <t>平成4年</t>
    <rPh sb="3" eb="4">
      <t>ネン</t>
    </rPh>
    <phoneticPr fontId="2"/>
  </si>
  <si>
    <t>平成5年</t>
    <rPh sb="0" eb="2">
      <t>ヘイセイ</t>
    </rPh>
    <rPh sb="3" eb="4">
      <t>ネン</t>
    </rPh>
    <phoneticPr fontId="2"/>
  </si>
  <si>
    <t>平成6年</t>
    <rPh sb="3" eb="4">
      <t>ネン</t>
    </rPh>
    <phoneticPr fontId="2"/>
  </si>
  <si>
    <t>平成7年</t>
    <rPh sb="0" eb="2">
      <t>ヘイセイ</t>
    </rPh>
    <rPh sb="3" eb="4">
      <t>ネン</t>
    </rPh>
    <phoneticPr fontId="2"/>
  </si>
  <si>
    <t>平成9年</t>
    <rPh sb="0" eb="2">
      <t>ヘイセイ</t>
    </rPh>
    <rPh sb="3" eb="4">
      <t>ネン</t>
    </rPh>
    <phoneticPr fontId="2"/>
  </si>
  <si>
    <t>平成10年</t>
    <rPh sb="4" eb="5">
      <t>ネン</t>
    </rPh>
    <phoneticPr fontId="2"/>
  </si>
  <si>
    <t>平成11年</t>
    <rPh sb="0" eb="2">
      <t>ヘイセイ</t>
    </rPh>
    <rPh sb="4" eb="5">
      <t>ネン</t>
    </rPh>
    <phoneticPr fontId="2"/>
  </si>
  <si>
    <t>平成12年</t>
    <rPh sb="4" eb="5">
      <t>ネン</t>
    </rPh>
    <phoneticPr fontId="2"/>
  </si>
  <si>
    <t>平成13年</t>
    <rPh sb="0" eb="2">
      <t>ヘイセイ</t>
    </rPh>
    <rPh sb="4" eb="5">
      <t>ネン</t>
    </rPh>
    <phoneticPr fontId="2"/>
  </si>
  <si>
    <t>平成14年</t>
    <rPh sb="4" eb="5">
      <t>ネン</t>
    </rPh>
    <phoneticPr fontId="2"/>
  </si>
  <si>
    <t>平成15年</t>
    <rPh sb="0" eb="2">
      <t>ヘイセイ</t>
    </rPh>
    <rPh sb="4" eb="5">
      <t>ネン</t>
    </rPh>
    <phoneticPr fontId="2"/>
  </si>
  <si>
    <t>平成16年</t>
    <rPh sb="4" eb="5">
      <t>ネン</t>
    </rPh>
    <phoneticPr fontId="2"/>
  </si>
  <si>
    <t>平成17年</t>
    <rPh sb="0" eb="2">
      <t>ヘイセイ</t>
    </rPh>
    <rPh sb="4" eb="5">
      <t>ネン</t>
    </rPh>
    <phoneticPr fontId="2"/>
  </si>
  <si>
    <t>平成18年</t>
    <rPh sb="4" eb="5">
      <t>ネン</t>
    </rPh>
    <phoneticPr fontId="2"/>
  </si>
  <si>
    <t>平成19年</t>
    <rPh sb="0" eb="2">
      <t>ヘイセイ</t>
    </rPh>
    <rPh sb="4" eb="5">
      <t>ネン</t>
    </rPh>
    <phoneticPr fontId="2"/>
  </si>
  <si>
    <t>平成20年</t>
    <rPh sb="4" eb="5">
      <t>ネン</t>
    </rPh>
    <phoneticPr fontId="2"/>
  </si>
  <si>
    <t>平成21年</t>
    <rPh sb="0" eb="2">
      <t>ヘイセイ</t>
    </rPh>
    <rPh sb="4" eb="5">
      <t>ネン</t>
    </rPh>
    <phoneticPr fontId="2"/>
  </si>
  <si>
    <t>平成22年</t>
    <rPh sb="4" eb="5">
      <t>ネン</t>
    </rPh>
    <phoneticPr fontId="2"/>
  </si>
  <si>
    <t>平成23年</t>
    <rPh sb="0" eb="2">
      <t>ヘイセイ</t>
    </rPh>
    <rPh sb="4" eb="5">
      <t>ネン</t>
    </rPh>
    <phoneticPr fontId="2"/>
  </si>
  <si>
    <t>平成24年</t>
    <rPh sb="4" eb="5">
      <t>ネン</t>
    </rPh>
    <phoneticPr fontId="2"/>
  </si>
  <si>
    <t>平成25年</t>
    <rPh sb="0" eb="2">
      <t>ヘイセイ</t>
    </rPh>
    <rPh sb="4" eb="5">
      <t>ネン</t>
    </rPh>
    <phoneticPr fontId="2"/>
  </si>
  <si>
    <t>平成26年</t>
    <rPh sb="4" eb="5">
      <t>ネン</t>
    </rPh>
    <phoneticPr fontId="2"/>
  </si>
  <si>
    <t>平成28年</t>
    <rPh sb="4" eb="5">
      <t>ネン</t>
    </rPh>
    <phoneticPr fontId="2"/>
  </si>
  <si>
    <t>平成29年</t>
    <rPh sb="0" eb="2">
      <t>ヘイセイ</t>
    </rPh>
    <rPh sb="4" eb="5">
      <t>ネン</t>
    </rPh>
    <phoneticPr fontId="2"/>
  </si>
  <si>
    <t>平成30年</t>
    <rPh sb="4" eb="5">
      <t>ネン</t>
    </rPh>
    <phoneticPr fontId="2"/>
  </si>
  <si>
    <t>昭和51年10月1日推計人口</t>
    <phoneticPr fontId="2"/>
  </si>
  <si>
    <t>昭和52年10月1日推計人口</t>
    <phoneticPr fontId="2"/>
  </si>
  <si>
    <t>昭和53年10月1日推計人口</t>
    <phoneticPr fontId="2"/>
  </si>
  <si>
    <t>昭和54年10月1日推計人口</t>
    <phoneticPr fontId="2"/>
  </si>
  <si>
    <t>昭和56年10月1日推計人口</t>
    <phoneticPr fontId="2"/>
  </si>
  <si>
    <t>昭和57年10月1日推計人口</t>
    <phoneticPr fontId="2"/>
  </si>
  <si>
    <t>昭和58年10月1日推計人口</t>
    <phoneticPr fontId="2"/>
  </si>
  <si>
    <t>昭和59年10月1日推計人口</t>
    <phoneticPr fontId="2"/>
  </si>
  <si>
    <t>昭和61年10月1日推計人口</t>
    <phoneticPr fontId="2"/>
  </si>
  <si>
    <t>昭和62年10月1日推計人口</t>
    <phoneticPr fontId="2"/>
  </si>
  <si>
    <t>昭和63年10月1日推計人口</t>
    <phoneticPr fontId="2"/>
  </si>
  <si>
    <t>平成元年10月1日推計人口</t>
    <phoneticPr fontId="2"/>
  </si>
  <si>
    <t>平成3年10月1日推計人口</t>
    <phoneticPr fontId="2"/>
  </si>
  <si>
    <t>平成4年10月1日推計人口</t>
    <phoneticPr fontId="2"/>
  </si>
  <si>
    <t>平成5年10月1日推計人口</t>
    <phoneticPr fontId="2"/>
  </si>
  <si>
    <t>平成6年10月1日推計人口</t>
    <phoneticPr fontId="2"/>
  </si>
  <si>
    <t>平成8年10月1日推計人口</t>
    <phoneticPr fontId="2"/>
  </si>
  <si>
    <t>平成10年10月1日推計人口</t>
    <phoneticPr fontId="2"/>
  </si>
  <si>
    <t>平成9年10月1日推計人口</t>
    <phoneticPr fontId="2"/>
  </si>
  <si>
    <t>平成11年10月1日推計人口</t>
    <phoneticPr fontId="2"/>
  </si>
  <si>
    <t>平成13年10月1日推計人口</t>
    <phoneticPr fontId="2"/>
  </si>
  <si>
    <t>平成14年10月1日推計人口</t>
    <phoneticPr fontId="2"/>
  </si>
  <si>
    <t>平成15年10月1日推計人口</t>
    <phoneticPr fontId="2"/>
  </si>
  <si>
    <t>平成16年10月1日推計人口</t>
    <phoneticPr fontId="2"/>
  </si>
  <si>
    <t>平成18年10月1日推計人口</t>
    <rPh sb="0" eb="2">
      <t>ヘイセイ</t>
    </rPh>
    <rPh sb="4" eb="5">
      <t>ネン</t>
    </rPh>
    <rPh sb="7" eb="8">
      <t>ガツ</t>
    </rPh>
    <rPh sb="9" eb="10">
      <t>ヒ</t>
    </rPh>
    <rPh sb="10" eb="12">
      <t>スイケイ</t>
    </rPh>
    <rPh sb="12" eb="14">
      <t>ジンコウ</t>
    </rPh>
    <phoneticPr fontId="2"/>
  </si>
  <si>
    <t>平成19年10月1日推計人口</t>
    <rPh sb="0" eb="2">
      <t>ヘイセイ</t>
    </rPh>
    <rPh sb="4" eb="5">
      <t>ネン</t>
    </rPh>
    <rPh sb="7" eb="8">
      <t>ガツ</t>
    </rPh>
    <rPh sb="9" eb="10">
      <t>ヒ</t>
    </rPh>
    <rPh sb="10" eb="12">
      <t>スイケイ</t>
    </rPh>
    <rPh sb="12" eb="14">
      <t>ジンコウ</t>
    </rPh>
    <phoneticPr fontId="2"/>
  </si>
  <si>
    <t>平成20年10月1日推計人口</t>
    <rPh sb="0" eb="2">
      <t>ヘイセイ</t>
    </rPh>
    <rPh sb="4" eb="5">
      <t>ネン</t>
    </rPh>
    <rPh sb="7" eb="8">
      <t>ガツ</t>
    </rPh>
    <rPh sb="9" eb="10">
      <t>ヒ</t>
    </rPh>
    <rPh sb="10" eb="12">
      <t>スイケイ</t>
    </rPh>
    <rPh sb="12" eb="14">
      <t>ジンコウ</t>
    </rPh>
    <phoneticPr fontId="2"/>
  </si>
  <si>
    <t>平成21年10月1日推計人口</t>
    <rPh sb="0" eb="2">
      <t>ヘイセイ</t>
    </rPh>
    <rPh sb="4" eb="5">
      <t>ネン</t>
    </rPh>
    <rPh sb="7" eb="8">
      <t>ガツ</t>
    </rPh>
    <rPh sb="9" eb="10">
      <t>ヒ</t>
    </rPh>
    <rPh sb="10" eb="12">
      <t>スイケイ</t>
    </rPh>
    <rPh sb="12" eb="14">
      <t>ジンコウ</t>
    </rPh>
    <phoneticPr fontId="2"/>
  </si>
  <si>
    <t>平成23年10月1日推計人口</t>
    <rPh sb="0" eb="2">
      <t>ヘイセイ</t>
    </rPh>
    <rPh sb="4" eb="5">
      <t>ネン</t>
    </rPh>
    <rPh sb="7" eb="8">
      <t>ガツ</t>
    </rPh>
    <rPh sb="9" eb="10">
      <t>ニチ</t>
    </rPh>
    <rPh sb="10" eb="12">
      <t>スイケイ</t>
    </rPh>
    <rPh sb="12" eb="14">
      <t>ジンコウ</t>
    </rPh>
    <phoneticPr fontId="2"/>
  </si>
  <si>
    <t>平成24年10月1日推計人口</t>
    <rPh sb="0" eb="2">
      <t>ヘイセイ</t>
    </rPh>
    <rPh sb="4" eb="5">
      <t>ネン</t>
    </rPh>
    <rPh sb="7" eb="8">
      <t>ガツ</t>
    </rPh>
    <rPh sb="9" eb="10">
      <t>ニチ</t>
    </rPh>
    <rPh sb="10" eb="12">
      <t>スイケイ</t>
    </rPh>
    <rPh sb="12" eb="14">
      <t>ジンコウ</t>
    </rPh>
    <phoneticPr fontId="2"/>
  </si>
  <si>
    <t>平成25年10月1日推計人口</t>
    <rPh sb="0" eb="2">
      <t>ヘイセイ</t>
    </rPh>
    <rPh sb="4" eb="5">
      <t>ネン</t>
    </rPh>
    <rPh sb="7" eb="8">
      <t>ガツ</t>
    </rPh>
    <rPh sb="9" eb="10">
      <t>ヒ</t>
    </rPh>
    <rPh sb="10" eb="12">
      <t>スイケイ</t>
    </rPh>
    <rPh sb="12" eb="14">
      <t>ジンコウ</t>
    </rPh>
    <phoneticPr fontId="2"/>
  </si>
  <si>
    <t>平成26年10月1日推計人口</t>
    <rPh sb="0" eb="2">
      <t>ヘイセイ</t>
    </rPh>
    <rPh sb="4" eb="5">
      <t>ネン</t>
    </rPh>
    <rPh sb="7" eb="8">
      <t>ガツ</t>
    </rPh>
    <rPh sb="9" eb="10">
      <t>ヒ</t>
    </rPh>
    <rPh sb="10" eb="12">
      <t>スイケイ</t>
    </rPh>
    <rPh sb="12" eb="14">
      <t>ジンコウ</t>
    </rPh>
    <phoneticPr fontId="2"/>
  </si>
  <si>
    <t>平成28年10月1日推計人口</t>
    <rPh sb="0" eb="2">
      <t>ヘイセイ</t>
    </rPh>
    <rPh sb="4" eb="5">
      <t>ネン</t>
    </rPh>
    <rPh sb="7" eb="8">
      <t>ガツ</t>
    </rPh>
    <rPh sb="9" eb="10">
      <t>ニチ</t>
    </rPh>
    <rPh sb="10" eb="12">
      <t>スイケイ</t>
    </rPh>
    <rPh sb="12" eb="14">
      <t>ジンコウ</t>
    </rPh>
    <phoneticPr fontId="2"/>
  </si>
  <si>
    <t>平成29年10月1日推計人口</t>
    <rPh sb="0" eb="2">
      <t>ヘイセイ</t>
    </rPh>
    <rPh sb="4" eb="5">
      <t>ネン</t>
    </rPh>
    <rPh sb="7" eb="8">
      <t>ガツ</t>
    </rPh>
    <rPh sb="9" eb="10">
      <t>ニチ</t>
    </rPh>
    <rPh sb="10" eb="12">
      <t>スイケイ</t>
    </rPh>
    <rPh sb="12" eb="14">
      <t>ジンコウ</t>
    </rPh>
    <phoneticPr fontId="2"/>
  </si>
  <si>
    <t>平成30年10月1日推計人口</t>
    <rPh sb="0" eb="2">
      <t>ヘイセイ</t>
    </rPh>
    <rPh sb="4" eb="5">
      <t>ネン</t>
    </rPh>
    <rPh sb="7" eb="8">
      <t>ガツ</t>
    </rPh>
    <rPh sb="9" eb="10">
      <t>ニチ</t>
    </rPh>
    <rPh sb="10" eb="12">
      <t>スイケイ</t>
    </rPh>
    <rPh sb="12" eb="14">
      <t>ジンコウ</t>
    </rPh>
    <phoneticPr fontId="2"/>
  </si>
  <si>
    <t>令和元年10月1日推計人口</t>
    <rPh sb="0" eb="2">
      <t>レイワ</t>
    </rPh>
    <rPh sb="2" eb="4">
      <t>ガンネン</t>
    </rPh>
    <rPh sb="6" eb="7">
      <t>ガツ</t>
    </rPh>
    <rPh sb="8" eb="9">
      <t>ニチ</t>
    </rPh>
    <rPh sb="9" eb="11">
      <t>スイケイ</t>
    </rPh>
    <rPh sb="11" eb="13">
      <t>ジンコウ</t>
    </rPh>
    <phoneticPr fontId="2"/>
  </si>
  <si>
    <t>平成30年</t>
    <rPh sb="0" eb="2">
      <t>ヘイセイ</t>
    </rPh>
    <rPh sb="4" eb="5">
      <t>ネン</t>
    </rPh>
    <phoneticPr fontId="2"/>
  </si>
  <si>
    <t>令和3年</t>
    <rPh sb="0" eb="2">
      <t>レイワ</t>
    </rPh>
    <rPh sb="3" eb="4">
      <t>ネン</t>
    </rPh>
    <phoneticPr fontId="2"/>
  </si>
  <si>
    <t>4月</t>
    <phoneticPr fontId="4"/>
  </si>
  <si>
    <t>※年少人口指数＝（15歳未満人口）／（15～64歳人口）×100</t>
    <phoneticPr fontId="2"/>
  </si>
  <si>
    <t>※老年人口指数＝（65歳以上人口）／（15～64歳人口）×100</t>
    <phoneticPr fontId="2"/>
  </si>
  <si>
    <t>※従属人口指数＝｛（15歳未満人口）＋（65歳以上人口）｝／（15歳～64歳人口）×100</t>
    <phoneticPr fontId="2"/>
  </si>
  <si>
    <t>0歳</t>
    <rPh sb="1" eb="2">
      <t>サイ</t>
    </rPh>
    <phoneticPr fontId="2"/>
  </si>
  <si>
    <t>1歳</t>
    <phoneticPr fontId="2"/>
  </si>
  <si>
    <t>2歳</t>
    <rPh sb="1" eb="2">
      <t>サイ</t>
    </rPh>
    <phoneticPr fontId="2"/>
  </si>
  <si>
    <t>3歳</t>
  </si>
  <si>
    <t>4歳</t>
    <rPh sb="1" eb="2">
      <t>サイ</t>
    </rPh>
    <phoneticPr fontId="2"/>
  </si>
  <si>
    <t>5歳</t>
  </si>
  <si>
    <t>6歳</t>
    <rPh sb="1" eb="2">
      <t>サイ</t>
    </rPh>
    <phoneticPr fontId="2"/>
  </si>
  <si>
    <t>7歳</t>
  </si>
  <si>
    <t>8歳</t>
    <rPh sb="1" eb="2">
      <t>サイ</t>
    </rPh>
    <phoneticPr fontId="2"/>
  </si>
  <si>
    <t>9歳</t>
  </si>
  <si>
    <t>10歳</t>
    <rPh sb="2" eb="3">
      <t>サイ</t>
    </rPh>
    <phoneticPr fontId="2"/>
  </si>
  <si>
    <t>11歳</t>
  </si>
  <si>
    <t>12歳</t>
    <rPh sb="2" eb="3">
      <t>サイ</t>
    </rPh>
    <phoneticPr fontId="2"/>
  </si>
  <si>
    <t>13歳</t>
  </si>
  <si>
    <t>14歳</t>
    <rPh sb="2" eb="3">
      <t>サイ</t>
    </rPh>
    <phoneticPr fontId="2"/>
  </si>
  <si>
    <t>15歳</t>
  </si>
  <si>
    <t>16歳</t>
    <rPh sb="2" eb="3">
      <t>サイ</t>
    </rPh>
    <phoneticPr fontId="2"/>
  </si>
  <si>
    <t>17歳</t>
  </si>
  <si>
    <t>18歳</t>
    <rPh sb="2" eb="3">
      <t>サイ</t>
    </rPh>
    <phoneticPr fontId="2"/>
  </si>
  <si>
    <t>19歳</t>
  </si>
  <si>
    <t>20歳</t>
    <rPh sb="2" eb="3">
      <t>サイ</t>
    </rPh>
    <phoneticPr fontId="2"/>
  </si>
  <si>
    <t>21歳</t>
  </si>
  <si>
    <t>22歳</t>
    <rPh sb="2" eb="3">
      <t>サイ</t>
    </rPh>
    <phoneticPr fontId="2"/>
  </si>
  <si>
    <t>23歳</t>
  </si>
  <si>
    <t>24歳</t>
    <rPh sb="2" eb="3">
      <t>サイ</t>
    </rPh>
    <phoneticPr fontId="2"/>
  </si>
  <si>
    <t>26歳</t>
    <rPh sb="2" eb="3">
      <t>サイ</t>
    </rPh>
    <phoneticPr fontId="2"/>
  </si>
  <si>
    <t>27歳</t>
  </si>
  <si>
    <t>28歳</t>
    <rPh sb="2" eb="3">
      <t>サイ</t>
    </rPh>
    <phoneticPr fontId="2"/>
  </si>
  <si>
    <t>29歳</t>
  </si>
  <si>
    <t>30歳</t>
    <rPh sb="2" eb="3">
      <t>サイ</t>
    </rPh>
    <phoneticPr fontId="2"/>
  </si>
  <si>
    <t>31歳</t>
  </si>
  <si>
    <t>32歳</t>
    <rPh sb="2" eb="3">
      <t>サイ</t>
    </rPh>
    <phoneticPr fontId="2"/>
  </si>
  <si>
    <t>33歳</t>
  </si>
  <si>
    <t>34歳</t>
    <rPh sb="2" eb="3">
      <t>サイ</t>
    </rPh>
    <phoneticPr fontId="2"/>
  </si>
  <si>
    <t>35歳</t>
  </si>
  <si>
    <t>36歳</t>
    <rPh sb="2" eb="3">
      <t>サイ</t>
    </rPh>
    <phoneticPr fontId="2"/>
  </si>
  <si>
    <t>37歳</t>
  </si>
  <si>
    <t>38歳</t>
    <rPh sb="2" eb="3">
      <t>サイ</t>
    </rPh>
    <phoneticPr fontId="2"/>
  </si>
  <si>
    <t>39歳</t>
  </si>
  <si>
    <t>40歳</t>
    <rPh sb="2" eb="3">
      <t>サイ</t>
    </rPh>
    <phoneticPr fontId="2"/>
  </si>
  <si>
    <t>41歳</t>
  </si>
  <si>
    <t>42歳</t>
    <rPh sb="2" eb="3">
      <t>サイ</t>
    </rPh>
    <phoneticPr fontId="2"/>
  </si>
  <si>
    <t>43歳</t>
  </si>
  <si>
    <t>44歳</t>
    <rPh sb="2" eb="3">
      <t>サイ</t>
    </rPh>
    <phoneticPr fontId="2"/>
  </si>
  <si>
    <t>45歳</t>
  </si>
  <si>
    <t>46歳</t>
    <rPh sb="2" eb="3">
      <t>サイ</t>
    </rPh>
    <phoneticPr fontId="2"/>
  </si>
  <si>
    <t>47歳</t>
  </si>
  <si>
    <t>48歳</t>
    <rPh sb="2" eb="3">
      <t>サイ</t>
    </rPh>
    <phoneticPr fontId="2"/>
  </si>
  <si>
    <t>49歳</t>
  </si>
  <si>
    <t>50歳</t>
    <rPh sb="2" eb="3">
      <t>サイ</t>
    </rPh>
    <phoneticPr fontId="2"/>
  </si>
  <si>
    <t>51歳</t>
  </si>
  <si>
    <t>52歳</t>
    <rPh sb="2" eb="3">
      <t>サイ</t>
    </rPh>
    <phoneticPr fontId="2"/>
  </si>
  <si>
    <t>53歳</t>
  </si>
  <si>
    <t>54歳</t>
    <rPh sb="2" eb="3">
      <t>サイ</t>
    </rPh>
    <phoneticPr fontId="2"/>
  </si>
  <si>
    <t>55歳</t>
  </si>
  <si>
    <t>56歳</t>
    <rPh sb="2" eb="3">
      <t>サイ</t>
    </rPh>
    <phoneticPr fontId="2"/>
  </si>
  <si>
    <t>57歳</t>
  </si>
  <si>
    <t>58歳</t>
    <rPh sb="2" eb="3">
      <t>サイ</t>
    </rPh>
    <phoneticPr fontId="2"/>
  </si>
  <si>
    <t>59歳</t>
  </si>
  <si>
    <t>60歳</t>
    <rPh sb="2" eb="3">
      <t>サイ</t>
    </rPh>
    <phoneticPr fontId="2"/>
  </si>
  <si>
    <t>61歳</t>
  </si>
  <si>
    <t>62歳</t>
    <rPh sb="2" eb="3">
      <t>サイ</t>
    </rPh>
    <phoneticPr fontId="2"/>
  </si>
  <si>
    <t>63歳</t>
  </si>
  <si>
    <t>64歳</t>
    <rPh sb="2" eb="3">
      <t>サイ</t>
    </rPh>
    <phoneticPr fontId="2"/>
  </si>
  <si>
    <t>65歳</t>
  </si>
  <si>
    <t>66歳</t>
    <rPh sb="2" eb="3">
      <t>サイ</t>
    </rPh>
    <phoneticPr fontId="2"/>
  </si>
  <si>
    <t>67歳</t>
  </si>
  <si>
    <t>68歳</t>
    <rPh sb="2" eb="3">
      <t>サイ</t>
    </rPh>
    <phoneticPr fontId="2"/>
  </si>
  <si>
    <t>69歳</t>
  </si>
  <si>
    <t>70歳</t>
    <rPh sb="2" eb="3">
      <t>サイ</t>
    </rPh>
    <phoneticPr fontId="2"/>
  </si>
  <si>
    <t>71歳</t>
  </si>
  <si>
    <t>72歳</t>
    <rPh sb="2" eb="3">
      <t>サイ</t>
    </rPh>
    <phoneticPr fontId="2"/>
  </si>
  <si>
    <t>73歳</t>
  </si>
  <si>
    <t>74歳</t>
    <rPh sb="2" eb="3">
      <t>サイ</t>
    </rPh>
    <phoneticPr fontId="2"/>
  </si>
  <si>
    <t>75歳</t>
  </si>
  <si>
    <t>76歳</t>
    <rPh sb="2" eb="3">
      <t>サイ</t>
    </rPh>
    <phoneticPr fontId="2"/>
  </si>
  <si>
    <t>77歳</t>
  </si>
  <si>
    <t>78歳</t>
    <rPh sb="2" eb="3">
      <t>サイ</t>
    </rPh>
    <phoneticPr fontId="2"/>
  </si>
  <si>
    <t>79歳</t>
  </si>
  <si>
    <t>80歳</t>
    <rPh sb="2" eb="3">
      <t>サイ</t>
    </rPh>
    <phoneticPr fontId="2"/>
  </si>
  <si>
    <t>81歳</t>
  </si>
  <si>
    <t>82歳</t>
    <rPh sb="2" eb="3">
      <t>サイ</t>
    </rPh>
    <phoneticPr fontId="2"/>
  </si>
  <si>
    <t>83歳</t>
  </si>
  <si>
    <t>84歳</t>
    <rPh sb="2" eb="3">
      <t>サイ</t>
    </rPh>
    <phoneticPr fontId="2"/>
  </si>
  <si>
    <t>85歳</t>
  </si>
  <si>
    <t>86歳</t>
    <rPh sb="2" eb="3">
      <t>サイ</t>
    </rPh>
    <phoneticPr fontId="2"/>
  </si>
  <si>
    <t>87歳</t>
  </si>
  <si>
    <t>88歳</t>
    <rPh sb="2" eb="3">
      <t>サイ</t>
    </rPh>
    <phoneticPr fontId="2"/>
  </si>
  <si>
    <t>89歳</t>
  </si>
  <si>
    <t>90歳</t>
    <rPh sb="2" eb="3">
      <t>サイ</t>
    </rPh>
    <phoneticPr fontId="2"/>
  </si>
  <si>
    <t>91歳</t>
  </si>
  <si>
    <t>92歳</t>
    <rPh sb="2" eb="3">
      <t>サイ</t>
    </rPh>
    <phoneticPr fontId="2"/>
  </si>
  <si>
    <t>93歳</t>
  </si>
  <si>
    <t>94歳</t>
    <rPh sb="2" eb="3">
      <t>サイ</t>
    </rPh>
    <phoneticPr fontId="2"/>
  </si>
  <si>
    <t>95歳</t>
  </si>
  <si>
    <t>96歳</t>
    <rPh sb="2" eb="3">
      <t>サイ</t>
    </rPh>
    <phoneticPr fontId="2"/>
  </si>
  <si>
    <t>97歳</t>
  </si>
  <si>
    <t>98歳</t>
    <rPh sb="2" eb="3">
      <t>サイ</t>
    </rPh>
    <phoneticPr fontId="2"/>
  </si>
  <si>
    <t>99歳</t>
  </si>
  <si>
    <t>100歳以上</t>
    <phoneticPr fontId="2"/>
  </si>
  <si>
    <t>15歳未満</t>
    <phoneticPr fontId="2"/>
  </si>
  <si>
    <t>15歳～64歳</t>
    <phoneticPr fontId="2"/>
  </si>
  <si>
    <t>65歳以上</t>
    <phoneticPr fontId="2"/>
  </si>
  <si>
    <t>15歳～19歳</t>
    <rPh sb="2" eb="3">
      <t>サイ</t>
    </rPh>
    <rPh sb="6" eb="7">
      <t>サイ</t>
    </rPh>
    <phoneticPr fontId="2"/>
  </si>
  <si>
    <t>20歳～29歳</t>
    <rPh sb="2" eb="3">
      <t>サイ</t>
    </rPh>
    <rPh sb="6" eb="7">
      <t>サイ</t>
    </rPh>
    <phoneticPr fontId="2"/>
  </si>
  <si>
    <t>30歳～39歳</t>
    <rPh sb="2" eb="3">
      <t>サイ</t>
    </rPh>
    <rPh sb="6" eb="7">
      <t>サイ</t>
    </rPh>
    <phoneticPr fontId="2"/>
  </si>
  <si>
    <t>40歳～49歳</t>
    <rPh sb="2" eb="3">
      <t>サイ</t>
    </rPh>
    <rPh sb="6" eb="7">
      <t>サイ</t>
    </rPh>
    <phoneticPr fontId="2"/>
  </si>
  <si>
    <t>50歳～59歳</t>
    <rPh sb="2" eb="3">
      <t>サイ</t>
    </rPh>
    <rPh sb="6" eb="7">
      <t>サイ</t>
    </rPh>
    <phoneticPr fontId="2"/>
  </si>
  <si>
    <t>60歳～64歳</t>
    <rPh sb="2" eb="3">
      <t>サイ</t>
    </rPh>
    <rPh sb="6" eb="7">
      <t>サイ</t>
    </rPh>
    <phoneticPr fontId="2"/>
  </si>
  <si>
    <t>65歳以上</t>
    <rPh sb="2" eb="3">
      <t>サイ</t>
    </rPh>
    <phoneticPr fontId="2"/>
  </si>
  <si>
    <t>6歳未満のいる一般世帯人員</t>
    <rPh sb="1" eb="2">
      <t>サイ</t>
    </rPh>
    <phoneticPr fontId="2"/>
  </si>
  <si>
    <t>6歳未満世帯人員</t>
    <rPh sb="1" eb="2">
      <t>サイ</t>
    </rPh>
    <phoneticPr fontId="2"/>
  </si>
  <si>
    <t>18歳未満のいる一般世帯数</t>
    <rPh sb="2" eb="3">
      <t>サイ</t>
    </rPh>
    <phoneticPr fontId="2"/>
  </si>
  <si>
    <t>18歳未満のいる一般世帯人員</t>
    <rPh sb="2" eb="3">
      <t>サイ</t>
    </rPh>
    <phoneticPr fontId="2"/>
  </si>
  <si>
    <t>18歳未満世帯人員</t>
    <rPh sb="2" eb="3">
      <t>サイ</t>
    </rPh>
    <phoneticPr fontId="2"/>
  </si>
  <si>
    <t>65歳以上のいる一般世帯数</t>
    <rPh sb="2" eb="3">
      <t>サイ</t>
    </rPh>
    <phoneticPr fontId="2"/>
  </si>
  <si>
    <t>65歳以上のいる一般世帯人員</t>
    <rPh sb="2" eb="3">
      <t>サイ</t>
    </rPh>
    <phoneticPr fontId="2"/>
  </si>
  <si>
    <t>0歳～4歳</t>
    <rPh sb="1" eb="2">
      <t>サイ</t>
    </rPh>
    <rPh sb="4" eb="5">
      <t>サイ</t>
    </rPh>
    <phoneticPr fontId="2"/>
  </si>
  <si>
    <t>5歳～9歳</t>
    <rPh sb="1" eb="2">
      <t>サイ</t>
    </rPh>
    <rPh sb="4" eb="5">
      <t>サイ</t>
    </rPh>
    <phoneticPr fontId="2"/>
  </si>
  <si>
    <t>10歳～14歳</t>
    <rPh sb="2" eb="3">
      <t>サイ</t>
    </rPh>
    <rPh sb="6" eb="7">
      <t>サイ</t>
    </rPh>
    <phoneticPr fontId="2"/>
  </si>
  <si>
    <t>20歳～24歳</t>
    <rPh sb="2" eb="3">
      <t>サイ</t>
    </rPh>
    <rPh sb="6" eb="7">
      <t>サイ</t>
    </rPh>
    <phoneticPr fontId="2"/>
  </si>
  <si>
    <t>25歳～29歳</t>
    <rPh sb="2" eb="3">
      <t>サイ</t>
    </rPh>
    <rPh sb="6" eb="7">
      <t>サイ</t>
    </rPh>
    <phoneticPr fontId="2"/>
  </si>
  <si>
    <t>30歳～34歳</t>
    <rPh sb="2" eb="3">
      <t>サイ</t>
    </rPh>
    <rPh sb="6" eb="7">
      <t>サイ</t>
    </rPh>
    <phoneticPr fontId="2"/>
  </si>
  <si>
    <t>35歳～39歳</t>
    <rPh sb="2" eb="3">
      <t>サイ</t>
    </rPh>
    <rPh sb="6" eb="7">
      <t>サイ</t>
    </rPh>
    <phoneticPr fontId="2"/>
  </si>
  <si>
    <t>40歳～44歳</t>
    <rPh sb="2" eb="3">
      <t>サイ</t>
    </rPh>
    <rPh sb="6" eb="7">
      <t>サイ</t>
    </rPh>
    <phoneticPr fontId="2"/>
  </si>
  <si>
    <t>45歳～49歳</t>
    <rPh sb="2" eb="3">
      <t>サイ</t>
    </rPh>
    <rPh sb="6" eb="7">
      <t>サイ</t>
    </rPh>
    <phoneticPr fontId="2"/>
  </si>
  <si>
    <t>50歳～54歳</t>
    <rPh sb="2" eb="3">
      <t>サイ</t>
    </rPh>
    <rPh sb="6" eb="7">
      <t>サイ</t>
    </rPh>
    <phoneticPr fontId="2"/>
  </si>
  <si>
    <t>55歳～59歳</t>
    <rPh sb="2" eb="3">
      <t>サイ</t>
    </rPh>
    <rPh sb="6" eb="7">
      <t>サイ</t>
    </rPh>
    <phoneticPr fontId="2"/>
  </si>
  <si>
    <t>65歳～69歳</t>
    <rPh sb="2" eb="3">
      <t>サイ</t>
    </rPh>
    <rPh sb="6" eb="7">
      <t>サイ</t>
    </rPh>
    <phoneticPr fontId="2"/>
  </si>
  <si>
    <t>70歳～74歳</t>
    <rPh sb="2" eb="3">
      <t>サイ</t>
    </rPh>
    <rPh sb="6" eb="7">
      <t>サイ</t>
    </rPh>
    <phoneticPr fontId="2"/>
  </si>
  <si>
    <t>75歳～79歳</t>
    <rPh sb="2" eb="3">
      <t>サイ</t>
    </rPh>
    <rPh sb="6" eb="7">
      <t>サイ</t>
    </rPh>
    <phoneticPr fontId="2"/>
  </si>
  <si>
    <t>80歳～84歳</t>
    <rPh sb="2" eb="3">
      <t>サイ</t>
    </rPh>
    <rPh sb="6" eb="7">
      <t>サイ</t>
    </rPh>
    <phoneticPr fontId="2"/>
  </si>
  <si>
    <t>85歳以上</t>
    <rPh sb="2" eb="5">
      <t>サイイジョウ</t>
    </rPh>
    <rPh sb="3" eb="5">
      <t>イジョウ</t>
    </rPh>
    <phoneticPr fontId="2"/>
  </si>
  <si>
    <t>１３．住民登録における町別・世帯数・人口</t>
    <rPh sb="3" eb="4">
      <t>ジュウ</t>
    </rPh>
    <rPh sb="4" eb="5">
      <t>タミ</t>
    </rPh>
    <rPh sb="5" eb="6">
      <t>ノボル</t>
    </rPh>
    <rPh sb="6" eb="7">
      <t>ロク</t>
    </rPh>
    <phoneticPr fontId="2"/>
  </si>
  <si>
    <t>１２．地区別・産業（大分類）別就業者数</t>
    <rPh sb="3" eb="4">
      <t>チ</t>
    </rPh>
    <phoneticPr fontId="2"/>
  </si>
  <si>
    <t>老年人口</t>
    <rPh sb="1" eb="2">
      <t>ネン</t>
    </rPh>
    <phoneticPr fontId="2"/>
  </si>
  <si>
    <t>１１．地区別世帯数及び男女別・年齢階層別人口</t>
    <rPh sb="3" eb="4">
      <t>チ</t>
    </rPh>
    <rPh sb="9" eb="10">
      <t>オヨ</t>
    </rPh>
    <phoneticPr fontId="2"/>
  </si>
  <si>
    <t>※老年化指数＝（65歳以上人口）／（15歳未満人口）×100</t>
    <phoneticPr fontId="2"/>
  </si>
  <si>
    <t>※人口密度
１２＝冊子『全国市町村要覧』市区町村別面積調参照。
H20～国土地理院HP「全国都道府県市区町村別面積調」
１６＝統計書１７国土交通省国土地理院による面積。
（一部境界未定のため国土地理院が推定）</t>
    <rPh sb="1" eb="3">
      <t>ジンコウ</t>
    </rPh>
    <rPh sb="3" eb="5">
      <t>ミツド</t>
    </rPh>
    <rPh sb="9" eb="11">
      <t>サッシ</t>
    </rPh>
    <rPh sb="12" eb="14">
      <t>ゼンコク</t>
    </rPh>
    <rPh sb="14" eb="17">
      <t>シチョウソン</t>
    </rPh>
    <rPh sb="17" eb="19">
      <t>ヨウラン</t>
    </rPh>
    <rPh sb="20" eb="22">
      <t>シク</t>
    </rPh>
    <rPh sb="22" eb="24">
      <t>チョウソン</t>
    </rPh>
    <rPh sb="24" eb="25">
      <t>ベツ</t>
    </rPh>
    <rPh sb="25" eb="28">
      <t>メンセキチョウ</t>
    </rPh>
    <rPh sb="28" eb="30">
      <t>サンショウ</t>
    </rPh>
    <rPh sb="36" eb="38">
      <t>コクド</t>
    </rPh>
    <rPh sb="38" eb="40">
      <t>チリ</t>
    </rPh>
    <rPh sb="40" eb="41">
      <t>イン</t>
    </rPh>
    <rPh sb="44" eb="46">
      <t>ゼンコク</t>
    </rPh>
    <rPh sb="46" eb="50">
      <t>トドウフケン</t>
    </rPh>
    <rPh sb="50" eb="52">
      <t>シク</t>
    </rPh>
    <rPh sb="52" eb="54">
      <t>チョウソン</t>
    </rPh>
    <rPh sb="54" eb="55">
      <t>ベツ</t>
    </rPh>
    <rPh sb="55" eb="57">
      <t>メンセキ</t>
    </rPh>
    <rPh sb="57" eb="58">
      <t>シラ</t>
    </rPh>
    <rPh sb="64" eb="66">
      <t>トウケイ</t>
    </rPh>
    <rPh sb="66" eb="67">
      <t>ショ</t>
    </rPh>
    <rPh sb="69" eb="71">
      <t>コクド</t>
    </rPh>
    <rPh sb="71" eb="74">
      <t>コウツウショウ</t>
    </rPh>
    <rPh sb="74" eb="76">
      <t>コクド</t>
    </rPh>
    <rPh sb="76" eb="78">
      <t>チリ</t>
    </rPh>
    <rPh sb="78" eb="79">
      <t>イン</t>
    </rPh>
    <rPh sb="82" eb="84">
      <t>メンセキ</t>
    </rPh>
    <rPh sb="87" eb="89">
      <t>イチブ</t>
    </rPh>
    <rPh sb="89" eb="91">
      <t>キョウカイ</t>
    </rPh>
    <rPh sb="91" eb="93">
      <t>ミテイ</t>
    </rPh>
    <rPh sb="96" eb="98">
      <t>コクド</t>
    </rPh>
    <rPh sb="98" eb="100">
      <t>チリ</t>
    </rPh>
    <rPh sb="100" eb="101">
      <t>イン</t>
    </rPh>
    <rPh sb="102" eb="104">
      <t>スイテイ</t>
    </rPh>
    <phoneticPr fontId="2"/>
  </si>
  <si>
    <t>H24年10月１日国土地理院</t>
    <rPh sb="3" eb="4">
      <t>ネン</t>
    </rPh>
    <rPh sb="6" eb="7">
      <t>ガツ</t>
    </rPh>
    <rPh sb="8" eb="9">
      <t>ニチ</t>
    </rPh>
    <rPh sb="9" eb="11">
      <t>コクド</t>
    </rPh>
    <rPh sb="11" eb="13">
      <t>チリ</t>
    </rPh>
    <rPh sb="13" eb="14">
      <t>イン</t>
    </rPh>
    <phoneticPr fontId="2"/>
  </si>
  <si>
    <t>H25年10月１日国土地理院</t>
    <rPh sb="3" eb="4">
      <t>ネン</t>
    </rPh>
    <rPh sb="6" eb="7">
      <t>ガツ</t>
    </rPh>
    <rPh sb="8" eb="9">
      <t>ニチ</t>
    </rPh>
    <rPh sb="9" eb="11">
      <t>コクド</t>
    </rPh>
    <rPh sb="11" eb="13">
      <t>チリ</t>
    </rPh>
    <rPh sb="13" eb="14">
      <t>イン</t>
    </rPh>
    <phoneticPr fontId="2"/>
  </si>
  <si>
    <t>H25年10月２日国土地理院</t>
    <rPh sb="3" eb="4">
      <t>ネン</t>
    </rPh>
    <rPh sb="6" eb="7">
      <t>ガツ</t>
    </rPh>
    <rPh sb="8" eb="9">
      <t>ニチ</t>
    </rPh>
    <rPh sb="9" eb="11">
      <t>コクド</t>
    </rPh>
    <rPh sb="11" eb="13">
      <t>チリ</t>
    </rPh>
    <rPh sb="13" eb="14">
      <t>イン</t>
    </rPh>
    <phoneticPr fontId="2"/>
  </si>
  <si>
    <t>H28年10月１日国土地理院</t>
    <rPh sb="3" eb="4">
      <t>ネン</t>
    </rPh>
    <rPh sb="6" eb="7">
      <t>ガツ</t>
    </rPh>
    <rPh sb="8" eb="9">
      <t>ニチ</t>
    </rPh>
    <rPh sb="9" eb="11">
      <t>コクド</t>
    </rPh>
    <rPh sb="11" eb="13">
      <t>チリ</t>
    </rPh>
    <rPh sb="13" eb="14">
      <t>イン</t>
    </rPh>
    <phoneticPr fontId="2"/>
  </si>
  <si>
    <t>８．労働力状態別・産業（大分類）別・年齢階層別・男女別就業者数（15歳以上人口）</t>
    <rPh sb="34" eb="35">
      <t>サイ</t>
    </rPh>
    <phoneticPr fontId="2"/>
  </si>
  <si>
    <t>７．年齢別・男女別人口</t>
  </si>
  <si>
    <t>大分市</t>
  </si>
  <si>
    <t>平成8年</t>
    <rPh sb="3" eb="4">
      <t>ネン</t>
    </rPh>
    <phoneticPr fontId="2"/>
  </si>
  <si>
    <t>25歳</t>
  </si>
  <si>
    <t>（令和4年5月公表予定）</t>
    <rPh sb="1" eb="3">
      <t>レイワ</t>
    </rPh>
    <rPh sb="4" eb="5">
      <t>ネン</t>
    </rPh>
    <rPh sb="6" eb="7">
      <t>ガツ</t>
    </rPh>
    <rPh sb="7" eb="9">
      <t>コウヒョウ</t>
    </rPh>
    <rPh sb="9" eb="11">
      <t>ヨテイ</t>
    </rPh>
    <phoneticPr fontId="2"/>
  </si>
  <si>
    <t>令和2年10月1日現在</t>
    <rPh sb="0" eb="2">
      <t>レイワ</t>
    </rPh>
    <phoneticPr fontId="2"/>
  </si>
  <si>
    <t>令和2年－平成27年</t>
    <rPh sb="0" eb="2">
      <t>レイワ</t>
    </rPh>
    <rPh sb="3" eb="4">
      <t>ネン</t>
    </rPh>
    <rPh sb="9" eb="10">
      <t>ネン</t>
    </rPh>
    <phoneticPr fontId="2"/>
  </si>
  <si>
    <t>令和2年／平成27年</t>
    <rPh sb="0" eb="2">
      <t>レイワ</t>
    </rPh>
    <rPh sb="3" eb="4">
      <t>ネン</t>
    </rPh>
    <rPh sb="9" eb="10">
      <t>ネン</t>
    </rPh>
    <phoneticPr fontId="2"/>
  </si>
  <si>
    <t>※東国東郡、速見郡、玖珠郡については結果の公表がなかったため項目を削除。</t>
    <rPh sb="1" eb="4">
      <t>ヒガシクニサキ</t>
    </rPh>
    <rPh sb="4" eb="5">
      <t>グン</t>
    </rPh>
    <rPh sb="6" eb="9">
      <t>ハヤミグン</t>
    </rPh>
    <rPh sb="10" eb="13">
      <t>クスグン</t>
    </rPh>
    <rPh sb="18" eb="20">
      <t>ケッカ</t>
    </rPh>
    <rPh sb="21" eb="23">
      <t>コウヒョウ</t>
    </rPh>
    <rPh sb="30" eb="32">
      <t>コウモク</t>
    </rPh>
    <rPh sb="33" eb="35">
      <t>サクジョ</t>
    </rPh>
    <phoneticPr fontId="2"/>
  </si>
  <si>
    <t>令和2年10月1日現在</t>
    <rPh sb="0" eb="2">
      <t>レイワ</t>
    </rPh>
    <rPh sb="3" eb="4">
      <t>ネン</t>
    </rPh>
    <phoneticPr fontId="2"/>
  </si>
  <si>
    <t>住宅に住む一般世帯</t>
  </si>
  <si>
    <t>持ち家</t>
  </si>
  <si>
    <t>公営・都市再生機構・公社の借家</t>
  </si>
  <si>
    <t>民営の借家</t>
  </si>
  <si>
    <t>給与住宅</t>
  </si>
  <si>
    <t>間借り</t>
  </si>
  <si>
    <t>住宅以外に住む一般世帯</t>
  </si>
  <si>
    <t>住居の種類「不詳」</t>
  </si>
  <si>
    <t>昭和30年</t>
    <rPh sb="0" eb="2">
      <t>ショウワ</t>
    </rPh>
    <rPh sb="4" eb="5">
      <t>ネン</t>
    </rPh>
    <phoneticPr fontId="2"/>
  </si>
  <si>
    <t>「国勢調査調査結果」（総務省統計局）</t>
    <rPh sb="1" eb="5">
      <t>コクセイチョウサ</t>
    </rPh>
    <rPh sb="5" eb="9">
      <t>チョウサケッカ</t>
    </rPh>
    <rPh sb="11" eb="14">
      <t>ソウムショウ</t>
    </rPh>
    <rPh sb="14" eb="17">
      <t>トウケイキョク</t>
    </rPh>
    <phoneticPr fontId="2"/>
  </si>
  <si>
    <t>※各人口比率の分母は、平成27年までは総人口。令和2年からは国の取り扱いに合わせて、分母を（総数－年齢不詳）としている。</t>
    <rPh sb="1" eb="2">
      <t>カク</t>
    </rPh>
    <rPh sb="2" eb="4">
      <t>ジンコウ</t>
    </rPh>
    <rPh sb="4" eb="6">
      <t>ヒリツ</t>
    </rPh>
    <rPh sb="7" eb="9">
      <t>ブンボ</t>
    </rPh>
    <rPh sb="19" eb="22">
      <t>ソウジンコウ</t>
    </rPh>
    <rPh sb="23" eb="25">
      <t>レイワ</t>
    </rPh>
    <rPh sb="26" eb="27">
      <t>ネン</t>
    </rPh>
    <rPh sb="30" eb="31">
      <t>クニ</t>
    </rPh>
    <rPh sb="32" eb="33">
      <t>ト</t>
    </rPh>
    <rPh sb="34" eb="35">
      <t>アツカ</t>
    </rPh>
    <rPh sb="37" eb="38">
      <t>ア</t>
    </rPh>
    <rPh sb="42" eb="44">
      <t>ブンボ</t>
    </rPh>
    <rPh sb="46" eb="48">
      <t>ソウスウ</t>
    </rPh>
    <rPh sb="49" eb="51">
      <t>ネンレイ</t>
    </rPh>
    <rPh sb="51" eb="53">
      <t>フショウ</t>
    </rPh>
    <phoneticPr fontId="2"/>
  </si>
  <si>
    <t>※国勢調査調査区別人口・世帯数より統計分室にて推計した数値。</t>
    <rPh sb="1" eb="3">
      <t>コクセイ</t>
    </rPh>
    <rPh sb="3" eb="5">
      <t>チョウサ</t>
    </rPh>
    <rPh sb="5" eb="7">
      <t>チョウサ</t>
    </rPh>
    <rPh sb="7" eb="9">
      <t>クベツ</t>
    </rPh>
    <rPh sb="9" eb="11">
      <t>ジンコウ</t>
    </rPh>
    <rPh sb="12" eb="15">
      <t>セタイスウ</t>
    </rPh>
    <rPh sb="17" eb="19">
      <t>トウケイ</t>
    </rPh>
    <rPh sb="19" eb="21">
      <t>ブンシツ</t>
    </rPh>
    <rPh sb="23" eb="25">
      <t>スイケイ</t>
    </rPh>
    <rPh sb="27" eb="29">
      <t>スウチ</t>
    </rPh>
    <phoneticPr fontId="2"/>
  </si>
  <si>
    <t>※国勢調査調査区別人口・世帯数より統計分室にて推計した数値</t>
    <rPh sb="1" eb="3">
      <t>コクセイ</t>
    </rPh>
    <rPh sb="3" eb="5">
      <t>チョウサ</t>
    </rPh>
    <rPh sb="5" eb="7">
      <t>チョウサ</t>
    </rPh>
    <rPh sb="7" eb="9">
      <t>クベツ</t>
    </rPh>
    <rPh sb="9" eb="11">
      <t>ジンコウ</t>
    </rPh>
    <rPh sb="12" eb="15">
      <t>セタイスウ</t>
    </rPh>
    <rPh sb="17" eb="19">
      <t>トウケイ</t>
    </rPh>
    <rPh sb="19" eb="21">
      <t>ブンシツ</t>
    </rPh>
    <rPh sb="23" eb="25">
      <t>スイケイ</t>
    </rPh>
    <rPh sb="27" eb="29">
      <t>スウチ</t>
    </rPh>
    <phoneticPr fontId="2"/>
  </si>
  <si>
    <r>
      <rPr>
        <sz val="11"/>
        <rFont val="ＭＳ Ｐゴシック"/>
        <family val="3"/>
        <charset val="128"/>
      </rPr>
      <t>核家族以外の親族世帯</t>
    </r>
    <rPh sb="0" eb="3">
      <t>カクカゾク</t>
    </rPh>
    <rPh sb="3" eb="5">
      <t>イガイ</t>
    </rPh>
    <rPh sb="6" eb="8">
      <t>シンゾク</t>
    </rPh>
    <rPh sb="8" eb="10">
      <t>セタイ</t>
    </rPh>
    <phoneticPr fontId="2"/>
  </si>
  <si>
    <r>
      <rPr>
        <sz val="11"/>
        <rFont val="ＭＳ Ｐゴシック"/>
        <family val="3"/>
        <charset val="128"/>
      </rPr>
      <t>一般世帯数</t>
    </r>
    <rPh sb="2" eb="5">
      <t>セタイスウ</t>
    </rPh>
    <phoneticPr fontId="2"/>
  </si>
  <si>
    <r>
      <rPr>
        <sz val="11"/>
        <rFont val="ＭＳ Ｐゴシック"/>
        <family val="3"/>
        <charset val="128"/>
      </rPr>
      <t>一般世帯人員</t>
    </r>
    <rPh sb="2" eb="4">
      <t>セタイ</t>
    </rPh>
    <rPh sb="4" eb="6">
      <t>ジンイン</t>
    </rPh>
    <phoneticPr fontId="2"/>
  </si>
  <si>
    <t>6歳未満のいる一般世帯数</t>
    <rPh sb="1" eb="2">
      <t>サイ</t>
    </rPh>
    <phoneticPr fontId="2"/>
  </si>
  <si>
    <t>※面積については国土交通省国土地理院『令和2年全国都道府県市区町村別面積調』からのデータ。（一部境界未定のため総務省統計局において推定した面積）</t>
    <rPh sb="19" eb="21">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</si>
</sst>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_ "/>
    <numFmt numFmtId="177" formatCode="#,##0;&quot;△ &quot;#,##0"/>
    <numFmt numFmtId="178" formatCode="#,##0.0;&quot;△ &quot;#,##0.0"/>
    <numFmt numFmtId="179" formatCode="#,##0.00_ "/>
    <numFmt numFmtId="180" formatCode="000&quot; ％&quot;_ "/>
    <numFmt numFmtId="181" formatCode="0.00_ "/>
    <numFmt numFmtId="182" formatCode="0.0_ "/>
    <numFmt numFmtId="183" formatCode="0.0_);\(0.0\)"/>
    <numFmt numFmtId="184" formatCode="0.00_ ;[Red]\-0.00\ "/>
    <numFmt numFmtId="185" formatCode="#,##0_);[Red]\(#,##0\)"/>
    <numFmt numFmtId="186" formatCode="#,##0_ ;[Red]\-#,##0\ "/>
    <numFmt numFmtId="187" formatCode="#,##0.0_);[Red]\(#,##0.0\)"/>
    <numFmt numFmtId="188" formatCode="#,##0.00_);[Red]\(#,##0.00\)"/>
    <numFmt numFmtId="189" formatCode="#,##0.00;&quot;- &quot;#,##0.00"/>
    <numFmt numFmtId="190" formatCode="#,##0.0_);&quot;-&quot;\(#,##0.0\)"/>
    <numFmt numFmtId="191" formatCode="#,##0;&quot;-&quot;#,##0"/>
    <numFmt numFmtId="192" formatCode="#,##0.0;&quot;- &quot;#,##0.0"/>
    <numFmt numFmtId="193" formatCode="0_ "/>
    <numFmt numFmtId="194" formatCode="0.0_);[Red]\(0.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b/>
      <sz val="12"/>
      <name val="ＭＳ Ｐゴシック"/>
      <family val="3"/>
      <charset val="128"/>
    </font>
    <font>
      <b/>
      <sz val="11"/>
      <name val="ＭＳ Ｐゴシック"/>
      <family val="3"/>
      <charset val="128"/>
    </font>
    <font>
      <sz val="18"/>
      <color indexed="8"/>
      <name val="ＭＳ Ｐゴシック"/>
      <family val="3"/>
      <charset val="128"/>
    </font>
    <font>
      <sz val="11"/>
      <color indexed="8"/>
      <name val="ＭＳ Ｐゴシック"/>
      <family val="3"/>
      <charset val="128"/>
    </font>
    <font>
      <sz val="14"/>
      <name val="ＭＳ Ｐゴシック"/>
      <family val="3"/>
      <charset val="128"/>
    </font>
    <font>
      <sz val="26"/>
      <name val="ＭＳ Ｐゴシック"/>
      <family val="3"/>
      <charset val="128"/>
    </font>
    <font>
      <sz val="8"/>
      <name val="ＭＳ 明朝"/>
      <family val="1"/>
      <charset val="128"/>
    </font>
    <font>
      <b/>
      <sz val="14"/>
      <name val="ＭＳ Ｐゴシック"/>
      <family val="3"/>
      <charset val="128"/>
    </font>
    <font>
      <sz val="18"/>
      <name val="ＭＳ Ｐゴシック"/>
      <family val="3"/>
      <charset val="128"/>
    </font>
    <font>
      <sz val="11"/>
      <name val="Arial"/>
      <family val="2"/>
    </font>
    <font>
      <b/>
      <sz val="14"/>
      <name val="Arial"/>
      <family val="2"/>
    </font>
    <font>
      <sz val="14"/>
      <name val="Arial"/>
      <family val="2"/>
    </font>
    <font>
      <b/>
      <sz val="9"/>
      <name val="ＭＳ Ｐゴシック"/>
      <family val="3"/>
      <charset val="128"/>
    </font>
    <font>
      <b/>
      <sz val="16"/>
      <name val="ＭＳ Ｐゴシック"/>
      <family val="3"/>
      <charset val="128"/>
    </font>
  </fonts>
  <fills count="2">
    <fill>
      <patternFill patternType="none"/>
    </fill>
    <fill>
      <patternFill patternType="gray125"/>
    </fill>
  </fills>
  <borders count="66">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top style="hair">
        <color indexed="64"/>
      </top>
      <bottom style="hair">
        <color indexed="64"/>
      </bottom>
      <diagonal/>
    </border>
    <border>
      <left style="hair">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8"/>
      </top>
      <bottom/>
      <diagonal/>
    </border>
    <border>
      <left style="thin">
        <color indexed="8"/>
      </left>
      <right/>
      <top/>
      <bottom/>
      <diagonal/>
    </border>
    <border>
      <left/>
      <right style="thin">
        <color indexed="8"/>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style="medium">
        <color indexed="64"/>
      </bottom>
      <diagonal/>
    </border>
    <border>
      <left style="thin">
        <color indexed="8"/>
      </left>
      <right/>
      <top style="thin">
        <color indexed="64"/>
      </top>
      <bottom/>
      <diagonal/>
    </border>
    <border>
      <left style="hair">
        <color indexed="64"/>
      </left>
      <right/>
      <top style="hair">
        <color indexed="64"/>
      </top>
      <bottom style="hair">
        <color indexed="64"/>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64"/>
      </right>
      <top style="thin">
        <color indexed="8"/>
      </top>
      <bottom/>
      <diagonal/>
    </border>
    <border>
      <left/>
      <right style="thin">
        <color indexed="64"/>
      </right>
      <top style="medium">
        <color indexed="8"/>
      </top>
      <bottom/>
      <diagonal/>
    </border>
    <border>
      <left style="thin">
        <color indexed="8"/>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8"/>
      </bottom>
      <diagonal/>
    </border>
    <border>
      <left style="thin">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8"/>
      </left>
      <right/>
      <top style="medium">
        <color indexed="8"/>
      </top>
      <bottom/>
      <diagonal/>
    </border>
    <border>
      <left/>
      <right style="thin">
        <color indexed="64"/>
      </right>
      <top/>
      <bottom style="medium">
        <color indexed="8"/>
      </bottom>
      <diagonal/>
    </border>
    <border>
      <left/>
      <right/>
      <top/>
      <bottom style="thin">
        <color auto="1"/>
      </bottom>
      <diagonal/>
    </border>
  </borders>
  <cellStyleXfs count="4">
    <xf numFmtId="0" fontId="0" fillId="0" borderId="0"/>
    <xf numFmtId="38" fontId="1" fillId="0" borderId="0" applyFont="0" applyFill="0" applyBorder="0" applyAlignment="0" applyProtection="0"/>
    <xf numFmtId="0" fontId="7" fillId="0" borderId="0"/>
    <xf numFmtId="0" fontId="1" fillId="0" borderId="0"/>
  </cellStyleXfs>
  <cellXfs count="513">
    <xf numFmtId="0" fontId="0" fillId="0" borderId="0" xfId="0"/>
    <xf numFmtId="0" fontId="0" fillId="0" borderId="0" xfId="0" applyFont="1" applyFill="1"/>
    <xf numFmtId="0" fontId="3" fillId="0" borderId="0" xfId="0" applyFont="1" applyFill="1" applyAlignment="1" applyProtection="1">
      <alignment horizontal="center"/>
    </xf>
    <xf numFmtId="38" fontId="3" fillId="0" borderId="0" xfId="1" applyFont="1" applyFill="1" applyAlignment="1">
      <alignment horizontal="distributed" vertical="center"/>
    </xf>
    <xf numFmtId="38" fontId="3" fillId="0" borderId="0" xfId="1" applyFont="1" applyFill="1" applyBorder="1" applyAlignment="1">
      <alignment horizontal="distributed" vertical="center"/>
    </xf>
    <xf numFmtId="38" fontId="8" fillId="0" borderId="0" xfId="1" applyFont="1" applyFill="1" applyBorder="1" applyAlignment="1">
      <alignment horizontal="center" vertical="center"/>
    </xf>
    <xf numFmtId="38" fontId="8" fillId="0" borderId="0" xfId="1" applyFont="1" applyFill="1" applyBorder="1" applyAlignment="1">
      <alignment horizontal="right" vertical="center"/>
    </xf>
    <xf numFmtId="38" fontId="4" fillId="0" borderId="0" xfId="1" applyFont="1" applyFill="1" applyBorder="1" applyAlignment="1" applyProtection="1">
      <alignment horizontal="center" vertical="center"/>
    </xf>
    <xf numFmtId="38" fontId="8" fillId="0" borderId="0" xfId="1" applyFont="1" applyFill="1" applyBorder="1" applyAlignment="1">
      <alignment horizontal="left" vertical="center"/>
    </xf>
    <xf numFmtId="181" fontId="3" fillId="0" borderId="0" xfId="0" applyNumberFormat="1" applyFont="1" applyFill="1" applyAlignment="1">
      <alignment horizontal="center"/>
    </xf>
    <xf numFmtId="0" fontId="9" fillId="0" borderId="0" xfId="0" applyFont="1" applyFill="1"/>
    <xf numFmtId="0" fontId="0" fillId="0" borderId="0" xfId="0" applyFont="1" applyFill="1" applyAlignment="1">
      <alignment horizontal="center"/>
    </xf>
    <xf numFmtId="176" fontId="3" fillId="0" borderId="0" xfId="0" applyNumberFormat="1" applyFont="1" applyFill="1" applyAlignment="1" applyProtection="1">
      <alignment horizontal="right" vertical="center"/>
    </xf>
    <xf numFmtId="0" fontId="3" fillId="0" borderId="0" xfId="0" applyFont="1" applyFill="1" applyAlignment="1" applyProtection="1">
      <alignment vertical="center"/>
    </xf>
    <xf numFmtId="0" fontId="0" fillId="0" borderId="0" xfId="0" applyFont="1" applyFill="1" applyBorder="1"/>
    <xf numFmtId="0" fontId="3" fillId="0" borderId="0" xfId="0" applyFont="1" applyFill="1" applyBorder="1" applyAlignment="1" applyProtection="1">
      <alignment horizontal="center" vertical="center"/>
    </xf>
    <xf numFmtId="0" fontId="12" fillId="0" borderId="0" xfId="0" applyFont="1" applyFill="1"/>
    <xf numFmtId="0" fontId="3" fillId="0" borderId="0" xfId="0" applyFont="1" applyFill="1" applyBorder="1" applyAlignment="1">
      <alignment horizontal="center" vertical="center"/>
    </xf>
    <xf numFmtId="0" fontId="9" fillId="0" borderId="0" xfId="0" applyFont="1" applyFill="1" applyAlignment="1">
      <alignment horizontal="center" vertical="center"/>
    </xf>
    <xf numFmtId="38" fontId="0" fillId="0" borderId="0" xfId="0" applyNumberFormat="1" applyFont="1" applyFill="1" applyAlignment="1">
      <alignment horizontal="center" vertical="center"/>
    </xf>
    <xf numFmtId="0" fontId="12" fillId="0" borderId="0" xfId="0" applyFont="1" applyFill="1" applyBorder="1" applyAlignment="1">
      <alignment horizontal="center" vertical="center"/>
    </xf>
    <xf numFmtId="38" fontId="12" fillId="0" borderId="0" xfId="1" applyFont="1" applyFill="1" applyAlignment="1" applyProtection="1">
      <alignment vertical="center"/>
    </xf>
    <xf numFmtId="178" fontId="18" fillId="0" borderId="0" xfId="0" applyNumberFormat="1" applyFont="1" applyFill="1" applyAlignment="1">
      <alignment horizontal="right" vertical="center"/>
    </xf>
    <xf numFmtId="177" fontId="19" fillId="0" borderId="0" xfId="0" applyNumberFormat="1" applyFont="1" applyFill="1" applyAlignment="1">
      <alignment vertical="center"/>
    </xf>
    <xf numFmtId="178" fontId="17" fillId="0" borderId="0" xfId="0" applyNumberFormat="1" applyFont="1" applyFill="1" applyAlignment="1">
      <alignment vertical="center"/>
    </xf>
    <xf numFmtId="178" fontId="19" fillId="0" borderId="0" xfId="0" applyNumberFormat="1" applyFont="1" applyFill="1" applyAlignment="1">
      <alignment horizontal="right" vertical="center"/>
    </xf>
    <xf numFmtId="0" fontId="12" fillId="0" borderId="0" xfId="0" applyFont="1" applyFill="1" applyAlignment="1">
      <alignment horizontal="right"/>
    </xf>
    <xf numFmtId="0" fontId="4" fillId="0" borderId="0" xfId="0" applyFont="1" applyFill="1" applyAlignment="1" applyProtection="1">
      <alignment vertical="center"/>
    </xf>
    <xf numFmtId="0" fontId="5" fillId="0" borderId="1" xfId="0" applyFont="1" applyFill="1" applyBorder="1" applyAlignment="1" applyProtection="1">
      <alignment horizontal="left" vertical="center"/>
    </xf>
    <xf numFmtId="37" fontId="12" fillId="0" borderId="0" xfId="0" applyNumberFormat="1" applyFont="1" applyFill="1" applyAlignment="1" applyProtection="1">
      <alignment vertical="center"/>
    </xf>
    <xf numFmtId="0" fontId="12" fillId="0" borderId="0" xfId="0" applyFont="1" applyFill="1" applyAlignment="1" applyProtection="1">
      <alignment vertical="center"/>
    </xf>
    <xf numFmtId="0" fontId="3" fillId="0" borderId="13" xfId="0" applyFont="1" applyFill="1" applyBorder="1" applyAlignment="1" applyProtection="1">
      <alignment horizontal="center" vertical="center"/>
    </xf>
    <xf numFmtId="0" fontId="3" fillId="0" borderId="13"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3" fillId="0" borderId="7" xfId="0" applyFont="1" applyFill="1" applyBorder="1" applyAlignment="1" applyProtection="1">
      <alignment vertical="center"/>
    </xf>
    <xf numFmtId="176" fontId="3" fillId="0" borderId="0" xfId="0" applyNumberFormat="1" applyFont="1" applyFill="1" applyBorder="1" applyAlignment="1">
      <alignment horizontal="right" vertical="center"/>
    </xf>
    <xf numFmtId="38" fontId="8" fillId="0" borderId="0" xfId="1" applyFont="1" applyFill="1" applyAlignment="1">
      <alignment horizontal="left" vertical="center"/>
    </xf>
    <xf numFmtId="56" fontId="9" fillId="0" borderId="0" xfId="0" applyNumberFormat="1" applyFont="1" applyFill="1"/>
    <xf numFmtId="56" fontId="0" fillId="0" borderId="0" xfId="0" applyNumberFormat="1" applyFont="1" applyFill="1"/>
    <xf numFmtId="49" fontId="0" fillId="0" borderId="0" xfId="0" applyNumberFormat="1" applyFont="1" applyFill="1" applyAlignment="1">
      <alignment vertical="center"/>
    </xf>
    <xf numFmtId="0" fontId="0" fillId="0" borderId="0" xfId="0" applyFont="1" applyFill="1" applyAlignment="1">
      <alignment shrinkToFit="1"/>
    </xf>
    <xf numFmtId="176" fontId="0" fillId="0" borderId="0" xfId="0" applyNumberFormat="1" applyFont="1" applyFill="1" applyBorder="1"/>
    <xf numFmtId="176" fontId="12" fillId="0" borderId="0" xfId="0" applyNumberFormat="1" applyFont="1" applyFill="1" applyBorder="1" applyAlignment="1">
      <alignment vertical="center"/>
    </xf>
    <xf numFmtId="176" fontId="15" fillId="0" borderId="0" xfId="0" applyNumberFormat="1" applyFont="1" applyFill="1" applyBorder="1" applyAlignment="1" applyProtection="1">
      <alignment vertical="center"/>
    </xf>
    <xf numFmtId="176" fontId="15" fillId="0" borderId="0" xfId="0" applyNumberFormat="1" applyFont="1" applyFill="1" applyBorder="1" applyAlignment="1">
      <alignment vertical="center"/>
    </xf>
    <xf numFmtId="38" fontId="0" fillId="0" borderId="0" xfId="1" applyFont="1" applyFill="1" applyBorder="1" applyAlignment="1">
      <alignment vertical="center"/>
    </xf>
    <xf numFmtId="0" fontId="3" fillId="0" borderId="0" xfId="0" applyFont="1" applyFill="1" applyAlignment="1" applyProtection="1">
      <alignment vertical="top"/>
    </xf>
    <xf numFmtId="0" fontId="5" fillId="0" borderId="0" xfId="0" applyFont="1" applyFill="1" applyBorder="1" applyAlignment="1">
      <alignment vertical="center"/>
    </xf>
    <xf numFmtId="0" fontId="12" fillId="0" borderId="0" xfId="0" applyFont="1" applyFill="1" applyAlignment="1">
      <alignment vertical="center"/>
    </xf>
    <xf numFmtId="0" fontId="9" fillId="0" borderId="10" xfId="0" applyFont="1"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pplyProtection="1">
      <alignment vertical="center"/>
    </xf>
    <xf numFmtId="0" fontId="9" fillId="0" borderId="0" xfId="0" applyFont="1" applyFill="1" applyBorder="1" applyAlignment="1">
      <alignment vertical="center"/>
    </xf>
    <xf numFmtId="49" fontId="12" fillId="0" borderId="0" xfId="0" applyNumberFormat="1" applyFont="1" applyFill="1" applyBorder="1" applyAlignment="1">
      <alignment vertical="center"/>
    </xf>
    <xf numFmtId="0" fontId="9" fillId="0" borderId="1" xfId="0" applyFont="1" applyFill="1" applyBorder="1" applyAlignment="1">
      <alignment vertical="center"/>
    </xf>
    <xf numFmtId="0" fontId="0" fillId="0" borderId="0" xfId="0" applyFont="1"/>
    <xf numFmtId="0" fontId="0" fillId="0" borderId="0" xfId="0" applyFont="1" applyFill="1" applyAlignment="1">
      <alignment horizontal="right"/>
    </xf>
    <xf numFmtId="0" fontId="0" fillId="0" borderId="0" xfId="0" applyFont="1" applyFill="1" applyAlignment="1">
      <alignment horizontal="left" vertical="center"/>
    </xf>
    <xf numFmtId="0" fontId="0" fillId="0" borderId="0" xfId="0" applyFont="1" applyFill="1" applyAlignment="1">
      <alignment horizontal="distributed" vertical="center"/>
    </xf>
    <xf numFmtId="176" fontId="12" fillId="0" borderId="0" xfId="0" applyNumberFormat="1" applyFont="1" applyFill="1" applyBorder="1" applyAlignment="1" applyProtection="1">
      <alignment vertical="center"/>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pplyProtection="1">
      <alignment horizontal="right" vertical="center"/>
    </xf>
    <xf numFmtId="0" fontId="0" fillId="0" borderId="0" xfId="0" applyFont="1" applyFill="1" applyAlignment="1">
      <alignment vertical="center"/>
    </xf>
    <xf numFmtId="0" fontId="3" fillId="0" borderId="0" xfId="0" applyFont="1" applyFill="1" applyAlignment="1">
      <alignment horizontal="center" vertical="center"/>
    </xf>
    <xf numFmtId="0" fontId="3" fillId="0" borderId="20" xfId="0" applyFont="1" applyFill="1" applyBorder="1" applyAlignment="1">
      <alignment horizontal="center" vertical="center"/>
    </xf>
    <xf numFmtId="0" fontId="3" fillId="0" borderId="0" xfId="0" applyFont="1" applyFill="1" applyAlignment="1">
      <alignment horizontal="left" vertical="center"/>
    </xf>
    <xf numFmtId="0" fontId="12" fillId="0" borderId="0" xfId="0" applyFont="1" applyFill="1" applyAlignment="1">
      <alignment horizontal="center" vertical="center"/>
    </xf>
    <xf numFmtId="176" fontId="15" fillId="0" borderId="0" xfId="0" applyNumberFormat="1" applyFont="1" applyFill="1" applyBorder="1" applyAlignment="1">
      <alignment horizontal="right" vertical="center"/>
    </xf>
    <xf numFmtId="176" fontId="21" fillId="0" borderId="0" xfId="0" applyNumberFormat="1" applyFont="1" applyFill="1" applyBorder="1" applyAlignment="1">
      <alignment horizontal="right" vertical="center"/>
    </xf>
    <xf numFmtId="0" fontId="15" fillId="0" borderId="0" xfId="0" applyFont="1" applyFill="1" applyAlignment="1">
      <alignment horizontal="center" vertical="center"/>
    </xf>
    <xf numFmtId="0" fontId="15" fillId="0" borderId="11" xfId="0" applyFont="1" applyFill="1" applyBorder="1" applyAlignment="1">
      <alignment horizontal="center" vertical="center"/>
    </xf>
    <xf numFmtId="0" fontId="15" fillId="0" borderId="0" xfId="0" applyFont="1" applyFill="1" applyBorder="1" applyAlignment="1">
      <alignment horizontal="center" vertical="center"/>
    </xf>
    <xf numFmtId="179" fontId="4" fillId="0" borderId="0" xfId="0" applyNumberFormat="1" applyFont="1" applyFill="1" applyBorder="1" applyAlignment="1">
      <alignment horizontal="righ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49" fontId="0" fillId="0" borderId="0" xfId="0" applyNumberFormat="1" applyFont="1" applyFill="1" applyBorder="1" applyAlignment="1" applyProtection="1">
      <alignment vertical="center"/>
    </xf>
    <xf numFmtId="0" fontId="4" fillId="0" borderId="1" xfId="0" applyFont="1" applyFill="1" applyBorder="1" applyAlignment="1" applyProtection="1">
      <alignment vertical="center"/>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horizontal="right" vertical="center"/>
    </xf>
    <xf numFmtId="0" fontId="0" fillId="0" borderId="0" xfId="0" applyFont="1" applyFill="1" applyBorder="1" applyAlignment="1">
      <alignment horizontal="right" vertical="center"/>
    </xf>
    <xf numFmtId="0" fontId="0" fillId="0" borderId="0" xfId="0" applyFont="1" applyFill="1" applyAlignment="1" applyProtection="1">
      <alignment horizontal="left" vertical="center"/>
    </xf>
    <xf numFmtId="0" fontId="0" fillId="0" borderId="1" xfId="0" applyFont="1" applyFill="1" applyBorder="1" applyAlignment="1" applyProtection="1">
      <alignment horizontal="right" vertical="center"/>
    </xf>
    <xf numFmtId="0" fontId="0" fillId="0" borderId="10" xfId="0" applyFont="1" applyFill="1" applyBorder="1" applyAlignment="1" applyProtection="1">
      <alignment horizontal="left" vertical="center"/>
    </xf>
    <xf numFmtId="0" fontId="3" fillId="0" borderId="7" xfId="0" applyFont="1" applyFill="1" applyBorder="1" applyAlignment="1" applyProtection="1">
      <alignment horizontal="center" vertical="center"/>
    </xf>
    <xf numFmtId="37" fontId="3" fillId="0" borderId="27" xfId="0" applyNumberFormat="1"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3" fillId="0" borderId="42"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0" fillId="0" borderId="21" xfId="0" applyFont="1" applyFill="1" applyBorder="1" applyAlignment="1">
      <alignment horizontal="center" vertical="center"/>
    </xf>
    <xf numFmtId="0" fontId="3" fillId="0" borderId="0" xfId="0" applyFont="1" applyFill="1" applyAlignment="1" applyProtection="1">
      <alignment horizontal="right" vertical="center"/>
    </xf>
    <xf numFmtId="0" fontId="0" fillId="0" borderId="0"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0"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Alignment="1">
      <alignment vertical="center"/>
    </xf>
    <xf numFmtId="0" fontId="0" fillId="0" borderId="28" xfId="0" applyFont="1" applyFill="1" applyBorder="1" applyAlignment="1" applyProtection="1">
      <alignment horizontal="center" vertical="center"/>
    </xf>
    <xf numFmtId="0" fontId="0" fillId="0" borderId="28"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Font="1" applyFill="1" applyBorder="1" applyAlignment="1">
      <alignment vertical="center"/>
    </xf>
    <xf numFmtId="0" fontId="3" fillId="0" borderId="1" xfId="0" applyFont="1" applyFill="1" applyBorder="1" applyAlignment="1" applyProtection="1">
      <alignment vertical="center"/>
    </xf>
    <xf numFmtId="0" fontId="0" fillId="0" borderId="1" xfId="0" applyFont="1" applyFill="1" applyBorder="1" applyAlignment="1">
      <alignment horizontal="center" vertical="center"/>
    </xf>
    <xf numFmtId="37" fontId="3" fillId="0" borderId="16" xfId="0" applyNumberFormat="1" applyFont="1" applyFill="1" applyBorder="1" applyAlignment="1" applyProtection="1">
      <alignment horizontal="centerContinuous" vertical="center"/>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7" xfId="0" applyFont="1" applyFill="1" applyBorder="1" applyAlignment="1" applyProtection="1">
      <alignment horizontal="centerContinuous" vertical="center"/>
    </xf>
    <xf numFmtId="0" fontId="0" fillId="0" borderId="24" xfId="0" applyFont="1" applyFill="1" applyBorder="1" applyAlignment="1">
      <alignment horizontal="centerContinuous" vertical="center"/>
    </xf>
    <xf numFmtId="0" fontId="0" fillId="0" borderId="18" xfId="0" applyFont="1" applyFill="1" applyBorder="1" applyAlignment="1">
      <alignment horizontal="centerContinuous" vertical="center"/>
    </xf>
    <xf numFmtId="182" fontId="12" fillId="0" borderId="0" xfId="0" applyNumberFormat="1" applyFont="1" applyFill="1" applyBorder="1" applyAlignment="1" applyProtection="1">
      <alignment vertical="center"/>
    </xf>
    <xf numFmtId="183" fontId="12"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0" fontId="3" fillId="0" borderId="44"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9" fillId="0" borderId="9" xfId="0" applyFont="1" applyFill="1" applyBorder="1" applyAlignment="1">
      <alignment horizontal="center" vertical="center"/>
    </xf>
    <xf numFmtId="0" fontId="9" fillId="0" borderId="0" xfId="0" applyFont="1" applyFill="1" applyBorder="1" applyAlignment="1" applyProtection="1">
      <alignment horizontal="centerContinuous" vertical="center"/>
    </xf>
    <xf numFmtId="0" fontId="3" fillId="0" borderId="7" xfId="0" applyFont="1" applyFill="1" applyBorder="1" applyAlignment="1" applyProtection="1">
      <alignment horizontal="centerContinuous" vertical="center"/>
    </xf>
    <xf numFmtId="0" fontId="3" fillId="0" borderId="20" xfId="0" applyFont="1" applyFill="1" applyBorder="1" applyAlignment="1" applyProtection="1">
      <alignment horizontal="centerContinuous" vertical="center"/>
    </xf>
    <xf numFmtId="0" fontId="0" fillId="0" borderId="46" xfId="0" applyFont="1" applyFill="1" applyBorder="1" applyAlignment="1">
      <alignment horizontal="center" vertical="center"/>
    </xf>
    <xf numFmtId="0" fontId="4" fillId="0" borderId="0" xfId="0" applyFont="1" applyFill="1" applyAlignment="1">
      <alignment vertical="center"/>
    </xf>
    <xf numFmtId="0" fontId="9" fillId="0" borderId="48" xfId="0" applyFont="1" applyFill="1" applyBorder="1" applyAlignment="1">
      <alignment horizontal="center" vertical="center"/>
    </xf>
    <xf numFmtId="0" fontId="3" fillId="0" borderId="0" xfId="0" applyFont="1" applyFill="1" applyBorder="1" applyAlignment="1" applyProtection="1">
      <alignment horizontal="right" vertical="top"/>
    </xf>
    <xf numFmtId="0" fontId="3" fillId="0" borderId="2" xfId="0" applyFont="1" applyFill="1" applyBorder="1" applyAlignment="1" applyProtection="1">
      <alignment horizontal="centerContinuous" vertical="center"/>
    </xf>
    <xf numFmtId="0" fontId="0" fillId="0" borderId="16" xfId="0" applyFont="1" applyFill="1" applyBorder="1" applyAlignment="1">
      <alignment horizontal="centerContinuous" vertical="center"/>
    </xf>
    <xf numFmtId="0" fontId="0" fillId="0" borderId="4" xfId="0" applyFont="1" applyFill="1" applyBorder="1" applyAlignment="1">
      <alignment horizontal="centerContinuous" vertical="center"/>
    </xf>
    <xf numFmtId="0" fontId="0" fillId="0" borderId="34" xfId="0" applyFont="1" applyFill="1" applyBorder="1" applyAlignment="1">
      <alignment horizontal="centerContinuous" vertical="center"/>
    </xf>
    <xf numFmtId="0" fontId="0" fillId="0" borderId="0" xfId="0" applyFont="1" applyFill="1" applyAlignment="1">
      <alignment horizontal="right" vertical="center"/>
    </xf>
    <xf numFmtId="0" fontId="0" fillId="0" borderId="1" xfId="0" applyFont="1" applyFill="1" applyBorder="1" applyAlignment="1">
      <alignment horizontal="right" vertical="center"/>
    </xf>
    <xf numFmtId="0" fontId="15" fillId="0" borderId="10" xfId="0" applyFont="1" applyFill="1" applyBorder="1" applyAlignment="1">
      <alignment horizontal="center" vertical="center"/>
    </xf>
    <xf numFmtId="0" fontId="3" fillId="0" borderId="7" xfId="0" applyFont="1" applyFill="1" applyBorder="1" applyAlignment="1">
      <alignment horizontal="center" vertical="center"/>
    </xf>
    <xf numFmtId="0" fontId="0" fillId="0" borderId="12" xfId="0" applyFont="1" applyFill="1" applyBorder="1" applyAlignment="1" applyProtection="1">
      <alignment vertical="center"/>
    </xf>
    <xf numFmtId="0" fontId="0" fillId="0" borderId="12" xfId="0" applyFont="1" applyFill="1" applyBorder="1" applyAlignment="1">
      <alignment vertical="distributed" textRotation="255"/>
    </xf>
    <xf numFmtId="0" fontId="0" fillId="0" borderId="23" xfId="0" applyFont="1" applyFill="1" applyBorder="1" applyAlignment="1">
      <alignment vertical="distributed" textRotation="255"/>
    </xf>
    <xf numFmtId="0" fontId="0" fillId="0" borderId="22" xfId="0" applyFont="1" applyFill="1" applyBorder="1" applyAlignment="1">
      <alignment vertical="center"/>
    </xf>
    <xf numFmtId="0" fontId="6" fillId="0" borderId="22" xfId="0" applyFont="1" applyFill="1" applyBorder="1" applyAlignment="1">
      <alignment vertical="center"/>
    </xf>
    <xf numFmtId="0" fontId="20" fillId="0" borderId="0" xfId="0" applyFont="1" applyFill="1" applyBorder="1" applyAlignment="1">
      <alignment vertical="center"/>
    </xf>
    <xf numFmtId="0" fontId="5" fillId="0" borderId="0" xfId="0" applyNumberFormat="1" applyFont="1" applyFill="1" applyBorder="1" applyAlignment="1">
      <alignment vertical="center"/>
    </xf>
    <xf numFmtId="184" fontId="15" fillId="0" borderId="0" xfId="1" applyNumberFormat="1" applyFont="1" applyFill="1" applyBorder="1" applyAlignment="1">
      <alignment vertical="center"/>
    </xf>
    <xf numFmtId="184" fontId="12" fillId="0" borderId="0" xfId="1" applyNumberFormat="1" applyFont="1" applyFill="1" applyBorder="1" applyAlignment="1">
      <alignment vertical="center"/>
    </xf>
    <xf numFmtId="0" fontId="3" fillId="0" borderId="2"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3" fillId="0" borderId="4" xfId="0" applyFont="1" applyFill="1" applyBorder="1" applyAlignment="1">
      <alignment horizontal="centerContinuous" vertical="center"/>
    </xf>
    <xf numFmtId="185" fontId="15" fillId="0" borderId="0" xfId="1" applyNumberFormat="1" applyFont="1" applyFill="1" applyBorder="1" applyAlignment="1">
      <alignment vertical="center"/>
    </xf>
    <xf numFmtId="185" fontId="15" fillId="0" borderId="12" xfId="1" applyNumberFormat="1" applyFont="1" applyFill="1" applyBorder="1" applyAlignment="1">
      <alignment vertical="center"/>
    </xf>
    <xf numFmtId="185" fontId="12" fillId="0" borderId="12" xfId="1" applyNumberFormat="1" applyFont="1" applyFill="1" applyBorder="1" applyAlignment="1">
      <alignment vertical="center"/>
    </xf>
    <xf numFmtId="185" fontId="12" fillId="0" borderId="0" xfId="1" applyNumberFormat="1" applyFont="1" applyFill="1" applyBorder="1" applyAlignment="1">
      <alignment vertical="center"/>
    </xf>
    <xf numFmtId="185" fontId="15" fillId="0" borderId="25" xfId="1" applyNumberFormat="1" applyFont="1" applyFill="1" applyBorder="1" applyAlignment="1">
      <alignment vertical="center"/>
    </xf>
    <xf numFmtId="185" fontId="15" fillId="0" borderId="1" xfId="1" applyNumberFormat="1" applyFont="1" applyFill="1" applyBorder="1" applyAlignment="1">
      <alignment vertical="center"/>
    </xf>
    <xf numFmtId="185" fontId="0" fillId="0" borderId="0" xfId="0" applyNumberFormat="1" applyFont="1" applyFill="1" applyBorder="1" applyAlignment="1">
      <alignment horizontal="right" vertical="center"/>
    </xf>
    <xf numFmtId="185" fontId="0" fillId="0" borderId="0" xfId="0" applyNumberFormat="1" applyFont="1" applyFill="1" applyBorder="1" applyAlignment="1">
      <alignment vertical="center"/>
    </xf>
    <xf numFmtId="186" fontId="15" fillId="0" borderId="10" xfId="1" applyNumberFormat="1" applyFont="1" applyFill="1" applyBorder="1" applyAlignment="1">
      <alignment horizontal="right" vertical="center"/>
    </xf>
    <xf numFmtId="186" fontId="12" fillId="0" borderId="12" xfId="1" applyNumberFormat="1" applyFont="1" applyFill="1" applyBorder="1" applyAlignment="1">
      <alignment horizontal="right" vertical="center"/>
    </xf>
    <xf numFmtId="186" fontId="12" fillId="0" borderId="0" xfId="1" applyNumberFormat="1" applyFont="1" applyFill="1" applyBorder="1" applyAlignment="1">
      <alignment horizontal="right" vertical="center"/>
    </xf>
    <xf numFmtId="186" fontId="12" fillId="0" borderId="25" xfId="1" applyNumberFormat="1" applyFont="1" applyFill="1" applyBorder="1" applyAlignment="1">
      <alignment horizontal="right" vertical="center"/>
    </xf>
    <xf numFmtId="186" fontId="12" fillId="0" borderId="1" xfId="1" applyNumberFormat="1" applyFont="1" applyFill="1" applyBorder="1" applyAlignment="1">
      <alignment horizontal="right" vertical="center"/>
    </xf>
    <xf numFmtId="185" fontId="12" fillId="0" borderId="12" xfId="0" applyNumberFormat="1" applyFont="1" applyFill="1" applyBorder="1" applyAlignment="1">
      <alignment horizontal="right" vertical="center"/>
    </xf>
    <xf numFmtId="185" fontId="12" fillId="0" borderId="0" xfId="0" applyNumberFormat="1" applyFont="1" applyFill="1" applyBorder="1" applyAlignment="1">
      <alignment horizontal="right" vertical="center"/>
    </xf>
    <xf numFmtId="185" fontId="15" fillId="0" borderId="0" xfId="0" applyNumberFormat="1" applyFont="1" applyFill="1" applyBorder="1" applyAlignment="1" applyProtection="1">
      <alignment vertical="center"/>
    </xf>
    <xf numFmtId="185" fontId="12" fillId="0" borderId="0" xfId="0" applyNumberFormat="1" applyFont="1" applyFill="1" applyBorder="1" applyAlignment="1" applyProtection="1">
      <alignment vertical="center"/>
    </xf>
    <xf numFmtId="185" fontId="15" fillId="0" borderId="10" xfId="0" applyNumberFormat="1" applyFont="1" applyFill="1" applyBorder="1" applyAlignment="1" applyProtection="1">
      <alignment vertical="center"/>
    </xf>
    <xf numFmtId="185" fontId="12" fillId="0" borderId="1" xfId="0" applyNumberFormat="1" applyFont="1" applyFill="1" applyBorder="1" applyAlignment="1" applyProtection="1">
      <alignment vertical="center"/>
    </xf>
    <xf numFmtId="176" fontId="3" fillId="0" borderId="19" xfId="0" applyNumberFormat="1" applyFont="1" applyFill="1" applyBorder="1" applyAlignment="1" applyProtection="1">
      <alignment vertical="center"/>
    </xf>
    <xf numFmtId="176" fontId="3" fillId="0" borderId="10" xfId="0" applyNumberFormat="1" applyFont="1" applyFill="1" applyBorder="1" applyAlignment="1" applyProtection="1">
      <alignment vertical="center"/>
    </xf>
    <xf numFmtId="176" fontId="3" fillId="0" borderId="12"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176" fontId="3" fillId="0" borderId="12" xfId="0" applyNumberFormat="1" applyFont="1" applyFill="1" applyBorder="1" applyAlignment="1" applyProtection="1">
      <alignment horizontal="center" vertical="center"/>
    </xf>
    <xf numFmtId="176" fontId="3" fillId="0" borderId="30" xfId="0" applyNumberFormat="1" applyFont="1" applyFill="1" applyBorder="1" applyAlignment="1" applyProtection="1">
      <alignment horizontal="center" vertical="center"/>
    </xf>
    <xf numFmtId="185" fontId="3" fillId="0" borderId="40" xfId="1" applyNumberFormat="1" applyFont="1" applyFill="1" applyBorder="1" applyAlignment="1" applyProtection="1">
      <alignment horizontal="right" vertical="center"/>
    </xf>
    <xf numFmtId="185" fontId="3" fillId="0" borderId="10" xfId="1" applyNumberFormat="1" applyFont="1" applyFill="1" applyBorder="1" applyAlignment="1" applyProtection="1">
      <alignment horizontal="right" vertical="center"/>
    </xf>
    <xf numFmtId="185" fontId="3" fillId="0" borderId="0" xfId="0" applyNumberFormat="1" applyFont="1" applyFill="1" applyAlignment="1" applyProtection="1">
      <alignment horizontal="right" vertical="center"/>
    </xf>
    <xf numFmtId="185" fontId="3" fillId="0" borderId="14" xfId="1" applyNumberFormat="1" applyFont="1" applyFill="1" applyBorder="1" applyAlignment="1" applyProtection="1">
      <alignment horizontal="right" vertical="center"/>
    </xf>
    <xf numFmtId="185" fontId="3" fillId="0" borderId="0" xfId="1" applyNumberFormat="1" applyFont="1" applyFill="1" applyBorder="1" applyAlignment="1" applyProtection="1">
      <alignment horizontal="right" vertical="center"/>
    </xf>
    <xf numFmtId="185" fontId="3" fillId="0" borderId="0" xfId="1" applyNumberFormat="1" applyFont="1" applyFill="1" applyAlignment="1" applyProtection="1">
      <alignment horizontal="right" vertical="center"/>
    </xf>
    <xf numFmtId="185" fontId="3" fillId="0" borderId="0" xfId="0" applyNumberFormat="1" applyFont="1" applyFill="1" applyBorder="1" applyAlignment="1" applyProtection="1">
      <alignment horizontal="right" vertical="center"/>
    </xf>
    <xf numFmtId="185" fontId="3" fillId="0" borderId="12" xfId="1" applyNumberFormat="1" applyFont="1" applyFill="1" applyBorder="1" applyAlignment="1" applyProtection="1">
      <alignment horizontal="right" vertical="center"/>
    </xf>
    <xf numFmtId="187" fontId="12" fillId="0" borderId="0" xfId="0" applyNumberFormat="1" applyFont="1" applyFill="1" applyAlignment="1" applyProtection="1">
      <alignment vertical="center"/>
    </xf>
    <xf numFmtId="187" fontId="12" fillId="0" borderId="0" xfId="0" applyNumberFormat="1" applyFont="1" applyFill="1" applyBorder="1" applyAlignment="1" applyProtection="1">
      <alignment vertical="center"/>
    </xf>
    <xf numFmtId="187" fontId="12" fillId="0" borderId="1" xfId="0" applyNumberFormat="1" applyFont="1" applyFill="1" applyBorder="1" applyAlignment="1" applyProtection="1">
      <alignment vertical="center"/>
    </xf>
    <xf numFmtId="185" fontId="8" fillId="0" borderId="0" xfId="0" applyNumberFormat="1" applyFont="1" applyFill="1" applyBorder="1" applyAlignment="1" applyProtection="1">
      <alignment horizontal="right" vertical="center"/>
    </xf>
    <xf numFmtId="176" fontId="0" fillId="0" borderId="0" xfId="0" applyNumberFormat="1" applyFont="1" applyFill="1" applyAlignment="1">
      <alignment horizontal="centerContinuous" vertical="center"/>
    </xf>
    <xf numFmtId="0" fontId="0" fillId="0" borderId="0" xfId="0" applyFont="1" applyFill="1" applyBorder="1" applyAlignment="1">
      <alignment horizontal="centerContinuous" vertical="center"/>
    </xf>
    <xf numFmtId="0" fontId="0" fillId="0" borderId="19" xfId="0" applyFont="1" applyFill="1" applyBorder="1" applyAlignment="1">
      <alignment horizontal="centerContinuous" vertical="center"/>
    </xf>
    <xf numFmtId="0" fontId="0" fillId="0" borderId="10" xfId="0" applyFont="1" applyFill="1" applyBorder="1" applyAlignment="1">
      <alignment horizontal="centerContinuous" vertical="center"/>
    </xf>
    <xf numFmtId="0" fontId="0" fillId="0" borderId="11" xfId="0" applyFont="1" applyFill="1" applyBorder="1" applyAlignment="1">
      <alignment horizontal="centerContinuous" vertical="center"/>
    </xf>
    <xf numFmtId="0" fontId="0" fillId="0" borderId="10" xfId="0" applyFont="1" applyFill="1" applyBorder="1" applyAlignment="1">
      <alignment horizontal="center" vertical="center"/>
    </xf>
    <xf numFmtId="0" fontId="0" fillId="0" borderId="12" xfId="0" applyFont="1" applyFill="1" applyBorder="1" applyAlignment="1">
      <alignment horizontal="centerContinuous" vertical="center"/>
    </xf>
    <xf numFmtId="0" fontId="0" fillId="0" borderId="5" xfId="0" applyFont="1" applyFill="1" applyBorder="1" applyAlignment="1">
      <alignment horizontal="centerContinuous" vertical="center"/>
    </xf>
    <xf numFmtId="176" fontId="0" fillId="0" borderId="0" xfId="0" applyNumberFormat="1" applyFont="1" applyFill="1" applyBorder="1" applyAlignment="1">
      <alignment horizontal="centerContinuous" vertical="center"/>
    </xf>
    <xf numFmtId="176" fontId="0" fillId="0" borderId="5" xfId="0" applyNumberFormat="1" applyFont="1" applyFill="1" applyBorder="1" applyAlignment="1">
      <alignment horizontal="centerContinuous" vertical="center"/>
    </xf>
    <xf numFmtId="176" fontId="0" fillId="0" borderId="25" xfId="0" applyNumberFormat="1" applyFont="1" applyFill="1" applyBorder="1" applyAlignment="1">
      <alignment horizontal="centerContinuous" vertical="center"/>
    </xf>
    <xf numFmtId="0" fontId="0" fillId="0" borderId="1" xfId="0" applyFont="1" applyFill="1" applyBorder="1" applyAlignment="1">
      <alignment horizontal="centerContinuous" vertical="center"/>
    </xf>
    <xf numFmtId="0" fontId="0" fillId="0" borderId="6" xfId="0" applyFont="1" applyFill="1" applyBorder="1" applyAlignment="1">
      <alignment horizontal="centerContinuous" vertical="center"/>
    </xf>
    <xf numFmtId="176" fontId="0" fillId="0" borderId="6" xfId="0" applyNumberFormat="1" applyFont="1" applyFill="1" applyBorder="1" applyAlignment="1">
      <alignment horizontal="centerContinuous" vertical="center"/>
    </xf>
    <xf numFmtId="0" fontId="0"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0" fillId="0" borderId="7" xfId="0" applyFont="1" applyFill="1" applyBorder="1" applyAlignment="1">
      <alignment vertical="center"/>
    </xf>
    <xf numFmtId="0" fontId="0" fillId="0" borderId="3" xfId="0" applyFont="1" applyFill="1" applyBorder="1" applyAlignment="1">
      <alignment horizontal="center" vertical="center" shrinkToFit="1"/>
    </xf>
    <xf numFmtId="0" fontId="12" fillId="0" borderId="5"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shrinkToFit="1"/>
    </xf>
    <xf numFmtId="38" fontId="4" fillId="0" borderId="0" xfId="1" applyFont="1" applyFill="1" applyAlignment="1" applyProtection="1">
      <alignment vertical="center"/>
    </xf>
    <xf numFmtId="38" fontId="0" fillId="0" borderId="0" xfId="1" applyFont="1" applyFill="1" applyAlignment="1">
      <alignment vertical="center"/>
    </xf>
    <xf numFmtId="38" fontId="3" fillId="0" borderId="2" xfId="1" applyFont="1" applyFill="1" applyBorder="1" applyAlignment="1">
      <alignment horizontal="centerContinuous" vertical="center"/>
    </xf>
    <xf numFmtId="38" fontId="0" fillId="0" borderId="16" xfId="1" applyFont="1" applyFill="1" applyBorder="1" applyAlignment="1">
      <alignment horizontal="centerContinuous" vertical="center"/>
    </xf>
    <xf numFmtId="0" fontId="3" fillId="0" borderId="0" xfId="0" applyFont="1" applyFill="1" applyBorder="1" applyAlignment="1" applyProtection="1">
      <alignment vertical="center"/>
    </xf>
    <xf numFmtId="0" fontId="3" fillId="0" borderId="0" xfId="0" applyFont="1" applyFill="1" applyAlignment="1" applyProtection="1">
      <alignment horizontal="center" vertical="center"/>
    </xf>
    <xf numFmtId="0" fontId="0" fillId="0" borderId="49" xfId="0" applyFont="1" applyFill="1" applyBorder="1" applyAlignment="1">
      <alignment horizontal="center" vertical="center"/>
    </xf>
    <xf numFmtId="0" fontId="3" fillId="0" borderId="28" xfId="0" applyFont="1" applyFill="1" applyBorder="1" applyAlignment="1" applyProtection="1">
      <alignment horizontal="center" vertical="center"/>
    </xf>
    <xf numFmtId="0" fontId="0" fillId="0" borderId="5" xfId="0" applyFont="1" applyFill="1" applyBorder="1" applyAlignment="1">
      <alignment vertical="center"/>
    </xf>
    <xf numFmtId="0" fontId="8" fillId="0" borderId="5" xfId="0" applyFont="1" applyFill="1" applyBorder="1" applyAlignment="1">
      <alignment vertical="center"/>
    </xf>
    <xf numFmtId="0" fontId="0" fillId="0" borderId="12" xfId="0" applyFont="1" applyFill="1" applyBorder="1" applyAlignment="1">
      <alignment vertical="center"/>
    </xf>
    <xf numFmtId="0" fontId="8" fillId="0" borderId="12" xfId="0" applyFont="1" applyFill="1" applyBorder="1" applyAlignment="1">
      <alignment vertical="center"/>
    </xf>
    <xf numFmtId="0" fontId="4" fillId="0" borderId="0" xfId="0" applyFont="1" applyFill="1" applyBorder="1" applyAlignment="1">
      <alignment vertical="center"/>
    </xf>
    <xf numFmtId="184" fontId="15" fillId="0" borderId="1" xfId="1" applyNumberFormat="1" applyFont="1" applyFill="1" applyBorder="1" applyAlignment="1">
      <alignment vertical="center"/>
    </xf>
    <xf numFmtId="38" fontId="3" fillId="0" borderId="0" xfId="1" applyFont="1" applyFill="1" applyBorder="1" applyAlignment="1">
      <alignment horizontal="right" vertical="center"/>
    </xf>
    <xf numFmtId="38" fontId="3" fillId="0" borderId="0" xfId="1" applyFont="1" applyFill="1" applyAlignment="1">
      <alignment horizontal="right" vertical="center"/>
    </xf>
    <xf numFmtId="0" fontId="9" fillId="0" borderId="11" xfId="0" applyFont="1" applyFill="1" applyBorder="1" applyAlignment="1">
      <alignment vertical="center"/>
    </xf>
    <xf numFmtId="0" fontId="16" fillId="0" borderId="0" xfId="0" applyFont="1" applyFill="1" applyBorder="1" applyAlignment="1" applyProtection="1">
      <alignment vertical="center"/>
    </xf>
    <xf numFmtId="0" fontId="12" fillId="0" borderId="25" xfId="0" applyFont="1" applyFill="1" applyBorder="1" applyAlignment="1">
      <alignment horizontal="center" vertical="center"/>
    </xf>
    <xf numFmtId="38" fontId="3" fillId="0" borderId="0" xfId="1" applyFont="1" applyFill="1" applyBorder="1" applyAlignment="1">
      <alignment horizontal="left" vertical="center"/>
    </xf>
    <xf numFmtId="38" fontId="3" fillId="0" borderId="20" xfId="1" applyFont="1" applyFill="1" applyBorder="1" applyAlignment="1">
      <alignment horizontal="centerContinuous" vertical="center"/>
    </xf>
    <xf numFmtId="38" fontId="3" fillId="0" borderId="20" xfId="1" applyFont="1" applyFill="1" applyBorder="1" applyAlignment="1">
      <alignment horizontal="center" vertical="center"/>
    </xf>
    <xf numFmtId="38" fontId="3" fillId="0" borderId="5" xfId="1" applyFont="1" applyFill="1" applyBorder="1" applyAlignment="1">
      <alignment horizontal="left" vertical="center"/>
    </xf>
    <xf numFmtId="38" fontId="8" fillId="0" borderId="5" xfId="1" applyFont="1" applyFill="1" applyBorder="1" applyAlignment="1">
      <alignment horizontal="left" vertical="center"/>
    </xf>
    <xf numFmtId="38" fontId="5" fillId="0" borderId="5" xfId="1" applyFont="1" applyFill="1" applyBorder="1" applyAlignment="1">
      <alignment horizontal="left" vertical="center"/>
    </xf>
    <xf numFmtId="38" fontId="8" fillId="0" borderId="1" xfId="1" applyFont="1" applyFill="1" applyBorder="1" applyAlignment="1">
      <alignment horizontal="center" vertical="center"/>
    </xf>
    <xf numFmtId="38" fontId="3" fillId="0" borderId="6" xfId="1" applyFont="1" applyFill="1" applyBorder="1" applyAlignment="1">
      <alignment horizontal="left" vertical="center"/>
    </xf>
    <xf numFmtId="0" fontId="0" fillId="0" borderId="6" xfId="0" applyFont="1" applyFill="1" applyBorder="1" applyAlignment="1">
      <alignment horizontal="center" vertical="center"/>
    </xf>
    <xf numFmtId="0" fontId="3" fillId="0" borderId="34" xfId="0" applyFont="1" applyFill="1" applyBorder="1" applyAlignment="1">
      <alignment horizontal="centerContinuous" vertical="center"/>
    </xf>
    <xf numFmtId="37" fontId="0" fillId="0" borderId="28" xfId="0" applyNumberFormat="1" applyFont="1" applyFill="1" applyBorder="1" applyAlignment="1" applyProtection="1">
      <alignment horizontal="center" vertical="center"/>
    </xf>
    <xf numFmtId="185" fontId="9" fillId="0" borderId="0" xfId="0" applyNumberFormat="1" applyFont="1" applyFill="1" applyBorder="1" applyAlignment="1">
      <alignment horizontal="centerContinuous" vertical="center"/>
    </xf>
    <xf numFmtId="185" fontId="0" fillId="0" borderId="0" xfId="0" applyNumberFormat="1" applyFont="1" applyFill="1" applyBorder="1" applyAlignment="1">
      <alignment horizontal="centerContinuous" vertical="center"/>
    </xf>
    <xf numFmtId="176" fontId="21" fillId="0" borderId="19" xfId="0" applyNumberFormat="1" applyFont="1" applyFill="1" applyBorder="1" applyAlignment="1">
      <alignment horizontal="right" vertical="center"/>
    </xf>
    <xf numFmtId="0" fontId="12" fillId="0" borderId="20" xfId="0" applyFont="1" applyFill="1" applyBorder="1" applyAlignment="1">
      <alignment horizontal="center" vertical="center"/>
    </xf>
    <xf numFmtId="38" fontId="8" fillId="0" borderId="0" xfId="1" applyFont="1" applyFill="1" applyBorder="1" applyAlignment="1">
      <alignment horizontal="distributed" vertical="center"/>
    </xf>
    <xf numFmtId="38" fontId="8" fillId="0" borderId="0" xfId="1" applyFont="1" applyFill="1" applyBorder="1" applyAlignment="1">
      <alignment vertical="center"/>
    </xf>
    <xf numFmtId="38" fontId="21" fillId="0" borderId="0" xfId="1" applyFont="1" applyFill="1" applyBorder="1" applyAlignment="1" applyProtection="1">
      <alignment horizontal="center" vertical="center"/>
    </xf>
    <xf numFmtId="38" fontId="8" fillId="0" borderId="0" xfId="1" applyFont="1" applyFill="1" applyAlignment="1">
      <alignment horizontal="distributed" vertical="center"/>
    </xf>
    <xf numFmtId="38" fontId="3" fillId="0" borderId="0" xfId="1" applyFont="1" applyFill="1" applyAlignment="1">
      <alignment horizontal="left" vertical="center"/>
    </xf>
    <xf numFmtId="186" fontId="4" fillId="0" borderId="0" xfId="1" applyNumberFormat="1" applyFont="1" applyFill="1" applyBorder="1" applyAlignment="1">
      <alignment horizontal="right" vertical="center"/>
    </xf>
    <xf numFmtId="0" fontId="3" fillId="0" borderId="50"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186" fontId="4" fillId="0" borderId="12" xfId="1" applyNumberFormat="1" applyFont="1" applyFill="1" applyBorder="1" applyAlignment="1">
      <alignment horizontal="right" vertical="center"/>
    </xf>
    <xf numFmtId="37" fontId="3" fillId="0" borderId="12" xfId="0" applyNumberFormat="1" applyFont="1" applyFill="1" applyBorder="1" applyAlignment="1" applyProtection="1">
      <alignment vertical="center"/>
    </xf>
    <xf numFmtId="37" fontId="3" fillId="0" borderId="0" xfId="0" applyNumberFormat="1" applyFont="1" applyFill="1" applyBorder="1" applyAlignment="1" applyProtection="1">
      <alignment vertical="center"/>
    </xf>
    <xf numFmtId="189" fontId="12" fillId="0" borderId="12" xfId="0" applyNumberFormat="1" applyFont="1" applyFill="1" applyBorder="1" applyAlignment="1" applyProtection="1">
      <alignment vertical="center"/>
    </xf>
    <xf numFmtId="177" fontId="12" fillId="0" borderId="0" xfId="0" applyNumberFormat="1" applyFont="1" applyFill="1" applyAlignment="1" applyProtection="1">
      <alignment vertical="center"/>
    </xf>
    <xf numFmtId="190" fontId="12" fillId="0" borderId="0" xfId="0" applyNumberFormat="1" applyFont="1" applyFill="1" applyAlignment="1" applyProtection="1">
      <alignment vertical="center"/>
    </xf>
    <xf numFmtId="191" fontId="12" fillId="0" borderId="0" xfId="0" applyNumberFormat="1" applyFont="1" applyFill="1" applyAlignment="1" applyProtection="1">
      <alignment vertical="center"/>
    </xf>
    <xf numFmtId="192" fontId="12" fillId="0" borderId="0" xfId="0" applyNumberFormat="1" applyFont="1" applyFill="1" applyAlignment="1" applyProtection="1">
      <alignment vertical="center"/>
    </xf>
    <xf numFmtId="0" fontId="3" fillId="0" borderId="6" xfId="0" applyFont="1" applyFill="1" applyBorder="1" applyAlignment="1" applyProtection="1">
      <alignment horizontal="center" vertical="center"/>
    </xf>
    <xf numFmtId="180" fontId="4" fillId="0" borderId="0"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93" fontId="4" fillId="0" borderId="12" xfId="0" applyNumberFormat="1" applyFont="1" applyFill="1" applyBorder="1" applyAlignment="1">
      <alignment horizontal="right" vertical="center"/>
    </xf>
    <xf numFmtId="0" fontId="3" fillId="0" borderId="5" xfId="0" applyFont="1" applyFill="1" applyBorder="1" applyAlignment="1" applyProtection="1">
      <alignment vertical="center"/>
    </xf>
    <xf numFmtId="37" fontId="3" fillId="0" borderId="30" xfId="0" applyNumberFormat="1" applyFont="1" applyFill="1" applyBorder="1" applyAlignment="1" applyProtection="1">
      <alignment vertical="center"/>
    </xf>
    <xf numFmtId="37" fontId="3" fillId="0" borderId="26" xfId="0" applyNumberFormat="1" applyFont="1" applyFill="1" applyBorder="1" applyAlignment="1" applyProtection="1">
      <alignment horizontal="center" vertical="center"/>
    </xf>
    <xf numFmtId="37" fontId="0" fillId="0" borderId="30" xfId="0" applyNumberFormat="1" applyFont="1" applyFill="1" applyBorder="1" applyAlignment="1" applyProtection="1">
      <alignment horizontal="center" vertical="center"/>
    </xf>
    <xf numFmtId="0" fontId="3" fillId="0" borderId="12" xfId="0" applyFont="1" applyFill="1" applyBorder="1" applyAlignment="1" applyProtection="1">
      <alignment vertical="center"/>
    </xf>
    <xf numFmtId="37" fontId="3" fillId="0" borderId="22" xfId="0" applyNumberFormat="1" applyFont="1" applyFill="1" applyBorder="1" applyAlignment="1" applyProtection="1">
      <alignment horizontal="center" vertical="center"/>
    </xf>
    <xf numFmtId="37" fontId="0" fillId="0" borderId="22" xfId="0" applyNumberFormat="1" applyFont="1" applyFill="1" applyBorder="1" applyAlignment="1" applyProtection="1">
      <alignment horizontal="center" vertical="center"/>
    </xf>
    <xf numFmtId="0" fontId="3" fillId="0" borderId="21" xfId="0" applyFont="1" applyFill="1" applyBorder="1" applyAlignment="1" applyProtection="1">
      <alignment vertical="center"/>
    </xf>
    <xf numFmtId="0" fontId="0" fillId="0" borderId="20"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0" borderId="27" xfId="0" applyFont="1" applyFill="1" applyBorder="1" applyAlignment="1" applyProtection="1">
      <alignment horizontal="center" vertical="center" shrinkToFit="1"/>
    </xf>
    <xf numFmtId="0" fontId="5" fillId="0" borderId="27"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0" fillId="0" borderId="5" xfId="0" applyFont="1" applyFill="1" applyBorder="1" applyAlignment="1">
      <alignment horizontal="center" vertical="center"/>
    </xf>
    <xf numFmtId="0" fontId="3" fillId="0" borderId="22"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185" fontId="0" fillId="0" borderId="0" xfId="0" applyNumberFormat="1" applyFont="1" applyFill="1" applyBorder="1" applyAlignment="1" applyProtection="1">
      <alignment horizontal="center" vertical="center"/>
    </xf>
    <xf numFmtId="0" fontId="3" fillId="0" borderId="15" xfId="0" applyFont="1" applyFill="1" applyBorder="1" applyAlignment="1">
      <alignment horizontal="center" vertical="center"/>
    </xf>
    <xf numFmtId="0" fontId="3" fillId="0" borderId="53" xfId="0" applyFont="1" applyFill="1" applyBorder="1" applyAlignment="1" applyProtection="1">
      <alignment horizontal="center" vertical="center"/>
    </xf>
    <xf numFmtId="0" fontId="3" fillId="0" borderId="54" xfId="0" applyFont="1" applyFill="1" applyBorder="1" applyAlignment="1" applyProtection="1">
      <alignment horizontal="center" vertical="center"/>
    </xf>
    <xf numFmtId="185" fontId="0" fillId="0" borderId="0" xfId="0" applyNumberFormat="1" applyFont="1" applyFill="1" applyAlignment="1" applyProtection="1">
      <alignment horizontal="center" vertical="center"/>
    </xf>
    <xf numFmtId="0" fontId="0" fillId="0" borderId="5" xfId="0" applyFont="1" applyFill="1" applyBorder="1" applyAlignment="1" applyProtection="1">
      <alignment vertical="center"/>
    </xf>
    <xf numFmtId="0" fontId="0" fillId="0" borderId="11" xfId="0" applyFont="1" applyFill="1" applyBorder="1" applyAlignment="1" applyProtection="1">
      <alignment vertical="center"/>
    </xf>
    <xf numFmtId="0" fontId="3" fillId="0" borderId="30" xfId="0" applyFont="1" applyFill="1" applyBorder="1" applyAlignment="1">
      <alignment vertical="center"/>
    </xf>
    <xf numFmtId="0" fontId="3" fillId="0" borderId="22"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6"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4"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5" xfId="0" applyFont="1" applyFill="1" applyBorder="1" applyAlignment="1">
      <alignment vertical="center"/>
    </xf>
    <xf numFmtId="0" fontId="3" fillId="0" borderId="3" xfId="0" applyFont="1" applyFill="1" applyBorder="1" applyAlignment="1" applyProtection="1">
      <alignment horizontal="center" vertical="center"/>
    </xf>
    <xf numFmtId="185" fontId="8" fillId="0" borderId="10" xfId="0" applyNumberFormat="1" applyFont="1" applyFill="1" applyBorder="1" applyAlignment="1" applyProtection="1">
      <alignment horizontal="center" vertical="center"/>
    </xf>
    <xf numFmtId="185" fontId="9" fillId="0" borderId="0" xfId="0" applyNumberFormat="1" applyFont="1" applyFill="1" applyBorder="1" applyAlignment="1" applyProtection="1">
      <alignment horizontal="centerContinuous" vertical="center"/>
    </xf>
    <xf numFmtId="0" fontId="0" fillId="0" borderId="2" xfId="0" applyFont="1" applyFill="1" applyBorder="1" applyAlignment="1">
      <alignment horizontal="center" vertical="center"/>
    </xf>
    <xf numFmtId="38" fontId="8" fillId="0" borderId="21" xfId="1" applyFont="1" applyFill="1" applyBorder="1" applyAlignment="1">
      <alignment horizontal="centerContinuous" vertical="center"/>
    </xf>
    <xf numFmtId="38" fontId="3" fillId="0" borderId="21" xfId="1" applyFont="1" applyFill="1" applyBorder="1" applyAlignment="1">
      <alignment horizontal="centerContinuous" vertical="center"/>
    </xf>
    <xf numFmtId="38" fontId="3" fillId="0" borderId="3" xfId="1" applyFont="1" applyFill="1" applyBorder="1" applyAlignment="1">
      <alignment horizontal="center" vertical="center"/>
    </xf>
    <xf numFmtId="38" fontId="3" fillId="0" borderId="17" xfId="1" applyFont="1" applyFill="1" applyBorder="1" applyAlignment="1">
      <alignment horizontal="center" vertical="center"/>
    </xf>
    <xf numFmtId="0" fontId="5" fillId="0" borderId="0" xfId="0" applyFont="1" applyFill="1" applyAlignment="1">
      <alignment vertical="center"/>
    </xf>
    <xf numFmtId="185" fontId="0" fillId="0" borderId="0" xfId="0" applyNumberFormat="1" applyFont="1" applyFill="1" applyBorder="1" applyAlignment="1">
      <alignment horizontal="center" vertical="center"/>
    </xf>
    <xf numFmtId="185" fontId="0" fillId="0" borderId="1" xfId="0" applyNumberFormat="1" applyFont="1" applyFill="1" applyBorder="1" applyAlignment="1">
      <alignment horizontal="center" vertical="center"/>
    </xf>
    <xf numFmtId="0" fontId="12" fillId="0" borderId="0" xfId="0" applyFont="1" applyFill="1" applyBorder="1" applyAlignment="1" applyProtection="1">
      <alignment vertical="center"/>
    </xf>
    <xf numFmtId="0" fontId="0" fillId="0" borderId="0" xfId="0" applyNumberFormat="1" applyFont="1" applyFill="1" applyAlignment="1" applyProtection="1">
      <alignment horizontal="center" vertical="center"/>
    </xf>
    <xf numFmtId="0" fontId="0" fillId="0" borderId="0" xfId="0" applyNumberFormat="1" applyFont="1" applyFill="1" applyBorder="1" applyAlignment="1" applyProtection="1">
      <alignment horizontal="center" vertical="center"/>
    </xf>
    <xf numFmtId="0" fontId="9" fillId="0" borderId="0" xfId="0" applyNumberFormat="1" applyFont="1" applyFill="1" applyAlignment="1" applyProtection="1">
      <alignment horizontal="center" vertical="center"/>
    </xf>
    <xf numFmtId="0" fontId="9" fillId="0" borderId="0" xfId="2" applyNumberFormat="1" applyFont="1" applyFill="1" applyBorder="1" applyAlignment="1">
      <alignment horizontal="center" vertical="center"/>
    </xf>
    <xf numFmtId="0" fontId="9" fillId="0" borderId="0" xfId="2" applyNumberFormat="1" applyFont="1" applyFill="1" applyAlignment="1">
      <alignment horizontal="center" vertical="center"/>
    </xf>
    <xf numFmtId="0" fontId="12" fillId="0" borderId="0" xfId="0" applyFont="1" applyFill="1" applyAlignment="1" applyProtection="1">
      <alignment horizontal="left" vertical="center"/>
    </xf>
    <xf numFmtId="0" fontId="0" fillId="0" borderId="30" xfId="0" applyFont="1" applyFill="1" applyBorder="1" applyAlignment="1" applyProtection="1">
      <alignment horizontal="center" vertical="center"/>
    </xf>
    <xf numFmtId="0" fontId="0" fillId="0" borderId="55" xfId="0" applyFont="1" applyFill="1" applyBorder="1" applyAlignment="1" applyProtection="1">
      <alignment horizontal="centerContinuous" vertical="center"/>
    </xf>
    <xf numFmtId="0" fontId="0" fillId="0" borderId="56" xfId="0" applyFont="1" applyFill="1" applyBorder="1" applyAlignment="1">
      <alignment horizontal="centerContinuous" vertical="center"/>
    </xf>
    <xf numFmtId="0" fontId="6" fillId="0" borderId="57" xfId="0" applyFont="1" applyFill="1" applyBorder="1" applyAlignment="1">
      <alignment horizontal="centerContinuous" vertical="center"/>
    </xf>
    <xf numFmtId="0" fontId="0" fillId="0" borderId="58" xfId="0" applyFont="1" applyFill="1" applyBorder="1" applyAlignment="1">
      <alignment horizontal="centerContinuous" vertical="center"/>
    </xf>
    <xf numFmtId="0" fontId="0" fillId="0" borderId="8" xfId="0" applyFont="1" applyFill="1" applyBorder="1" applyAlignment="1">
      <alignment horizontal="centerContinuous" vertical="center"/>
    </xf>
    <xf numFmtId="0" fontId="0" fillId="0" borderId="59" xfId="0" applyFont="1" applyFill="1" applyBorder="1" applyAlignment="1">
      <alignment horizontal="centerContinuous" vertical="center"/>
    </xf>
    <xf numFmtId="0" fontId="0" fillId="0" borderId="60" xfId="0" applyFont="1" applyFill="1" applyBorder="1" applyAlignment="1" applyProtection="1">
      <alignment horizontal="center" vertical="center"/>
    </xf>
    <xf numFmtId="0" fontId="6" fillId="0" borderId="61" xfId="0" applyFont="1" applyFill="1" applyBorder="1" applyAlignment="1">
      <alignment horizontal="center" vertical="center"/>
    </xf>
    <xf numFmtId="0" fontId="6" fillId="0" borderId="62" xfId="0" applyFont="1" applyFill="1" applyBorder="1" applyAlignment="1">
      <alignment horizontal="center" vertical="center"/>
    </xf>
    <xf numFmtId="185" fontId="0" fillId="0" borderId="0" xfId="0" applyNumberFormat="1" applyFont="1" applyFill="1" applyAlignment="1">
      <alignment vertical="center"/>
    </xf>
    <xf numFmtId="185" fontId="0" fillId="0" borderId="1" xfId="0" applyNumberFormat="1" applyFont="1" applyFill="1" applyBorder="1" applyAlignment="1">
      <alignment vertical="center"/>
    </xf>
    <xf numFmtId="0" fontId="3" fillId="0" borderId="2"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5" xfId="0" applyFont="1" applyFill="1" applyBorder="1" applyAlignment="1" applyProtection="1">
      <alignment vertical="center" wrapText="1"/>
    </xf>
    <xf numFmtId="0" fontId="3" fillId="0" borderId="21" xfId="0" applyFont="1" applyFill="1" applyBorder="1" applyAlignment="1" applyProtection="1">
      <alignment vertical="center" wrapText="1"/>
    </xf>
    <xf numFmtId="0" fontId="0" fillId="0" borderId="51" xfId="0" applyFont="1" applyFill="1" applyBorder="1" applyAlignment="1">
      <alignment vertical="center"/>
    </xf>
    <xf numFmtId="0" fontId="0" fillId="0" borderId="52" xfId="0" applyFont="1" applyFill="1" applyBorder="1" applyAlignment="1">
      <alignment vertical="center"/>
    </xf>
    <xf numFmtId="0" fontId="9" fillId="0" borderId="0" xfId="0" applyFont="1" applyFill="1" applyAlignment="1">
      <alignment vertical="center"/>
    </xf>
    <xf numFmtId="58" fontId="3" fillId="0" borderId="0" xfId="0" applyNumberFormat="1" applyFont="1" applyFill="1" applyBorder="1" applyAlignment="1" applyProtection="1">
      <alignment vertical="center"/>
    </xf>
    <xf numFmtId="0" fontId="3" fillId="0" borderId="0" xfId="0" applyFont="1" applyFill="1" applyAlignment="1">
      <alignment vertical="center"/>
    </xf>
    <xf numFmtId="0" fontId="9" fillId="0" borderId="0"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xf>
    <xf numFmtId="0" fontId="0" fillId="0" borderId="30" xfId="0" applyFont="1" applyFill="1" applyBorder="1" applyAlignment="1">
      <alignment horizontal="center" vertical="center" wrapText="1"/>
    </xf>
    <xf numFmtId="0" fontId="0" fillId="0" borderId="0" xfId="0" applyFont="1" applyFill="1" applyBorder="1" applyAlignment="1">
      <alignment horizontal="left" vertical="center"/>
    </xf>
    <xf numFmtId="0" fontId="3" fillId="0" borderId="17" xfId="0" applyFont="1" applyFill="1" applyBorder="1" applyAlignment="1" applyProtection="1">
      <alignment horizontal="center" vertical="center"/>
    </xf>
    <xf numFmtId="0" fontId="3" fillId="0" borderId="63" xfId="0" applyFont="1" applyFill="1" applyBorder="1" applyAlignment="1" applyProtection="1">
      <alignment horizontal="center" vertical="center"/>
    </xf>
    <xf numFmtId="0" fontId="6" fillId="0" borderId="26" xfId="0" applyFont="1" applyFill="1" applyBorder="1" applyAlignment="1">
      <alignment horizontal="center" vertical="center"/>
    </xf>
    <xf numFmtId="0" fontId="12" fillId="0" borderId="5" xfId="0" applyFont="1" applyFill="1" applyBorder="1" applyAlignment="1" applyProtection="1">
      <alignment vertical="center"/>
    </xf>
    <xf numFmtId="0" fontId="12" fillId="0" borderId="12" xfId="0" applyFont="1" applyFill="1" applyBorder="1" applyAlignment="1" applyProtection="1">
      <alignment vertical="center"/>
    </xf>
    <xf numFmtId="186" fontId="15" fillId="0" borderId="30" xfId="1" applyNumberFormat="1" applyFont="1" applyFill="1" applyBorder="1" applyAlignment="1">
      <alignment horizontal="right" vertical="center"/>
    </xf>
    <xf numFmtId="186" fontId="15" fillId="0" borderId="19" xfId="1" applyNumberFormat="1" applyFont="1" applyFill="1" applyBorder="1" applyAlignment="1">
      <alignment horizontal="right" vertical="center"/>
    </xf>
    <xf numFmtId="186" fontId="15" fillId="0" borderId="12" xfId="1" applyNumberFormat="1" applyFont="1" applyFill="1" applyBorder="1" applyAlignment="1">
      <alignment horizontal="right" vertical="center"/>
    </xf>
    <xf numFmtId="186" fontId="12" fillId="0" borderId="30" xfId="1" applyNumberFormat="1" applyFont="1" applyFill="1" applyBorder="1" applyAlignment="1">
      <alignment vertical="center" shrinkToFit="1"/>
    </xf>
    <xf numFmtId="186" fontId="12" fillId="0" borderId="12" xfId="1" applyNumberFormat="1" applyFont="1" applyFill="1" applyBorder="1" applyAlignment="1">
      <alignment vertical="center" shrinkToFit="1"/>
    </xf>
    <xf numFmtId="186" fontId="12" fillId="0" borderId="0" xfId="1" applyNumberFormat="1" applyFont="1" applyFill="1" applyBorder="1" applyAlignment="1">
      <alignment vertical="center" shrinkToFit="1"/>
    </xf>
    <xf numFmtId="186" fontId="12" fillId="0" borderId="5" xfId="1" applyNumberFormat="1" applyFont="1" applyFill="1" applyBorder="1" applyAlignment="1">
      <alignment vertical="center" shrinkToFit="1"/>
    </xf>
    <xf numFmtId="186" fontId="12" fillId="0" borderId="0" xfId="1" applyNumberFormat="1" applyFont="1" applyFill="1" applyBorder="1" applyAlignment="1">
      <alignment horizontal="right" vertical="center" shrinkToFit="1"/>
    </xf>
    <xf numFmtId="186" fontId="12" fillId="0" borderId="30" xfId="1" applyNumberFormat="1" applyFont="1" applyFill="1" applyBorder="1" applyAlignment="1">
      <alignment horizontal="right" vertical="center" shrinkToFit="1"/>
    </xf>
    <xf numFmtId="186" fontId="12" fillId="0" borderId="12" xfId="1" applyNumberFormat="1" applyFont="1" applyFill="1" applyBorder="1" applyAlignment="1">
      <alignment horizontal="right" vertical="center" shrinkToFit="1"/>
    </xf>
    <xf numFmtId="186" fontId="12" fillId="0" borderId="5" xfId="1" applyNumberFormat="1" applyFont="1" applyFill="1" applyBorder="1" applyAlignment="1">
      <alignment horizontal="right" vertical="center" shrinkToFit="1"/>
    </xf>
    <xf numFmtId="186" fontId="15" fillId="0" borderId="5" xfId="1" applyNumberFormat="1" applyFont="1" applyFill="1" applyBorder="1" applyAlignment="1">
      <alignment horizontal="right" vertical="center"/>
    </xf>
    <xf numFmtId="186" fontId="12" fillId="0" borderId="1" xfId="1" applyNumberFormat="1" applyFont="1" applyFill="1" applyBorder="1" applyAlignment="1">
      <alignment vertical="center" shrinkToFit="1"/>
    </xf>
    <xf numFmtId="186" fontId="12" fillId="0" borderId="31" xfId="1" applyNumberFormat="1" applyFont="1" applyFill="1" applyBorder="1" applyAlignment="1">
      <alignment vertical="center" shrinkToFit="1"/>
    </xf>
    <xf numFmtId="186" fontId="12" fillId="0" borderId="6" xfId="1" applyNumberFormat="1" applyFont="1" applyFill="1" applyBorder="1" applyAlignment="1">
      <alignment vertical="center" shrinkToFit="1"/>
    </xf>
    <xf numFmtId="186" fontId="12" fillId="0" borderId="25" xfId="1" applyNumberFormat="1" applyFont="1" applyFill="1" applyBorder="1" applyAlignment="1">
      <alignment vertical="center" shrinkToFit="1"/>
    </xf>
    <xf numFmtId="0" fontId="0" fillId="0" borderId="0" xfId="0" applyFont="1" applyFill="1" applyAlignment="1">
      <alignment horizontal="left" vertical="center"/>
    </xf>
    <xf numFmtId="0" fontId="0" fillId="0" borderId="0" xfId="0" applyFont="1" applyFill="1" applyAlignment="1">
      <alignment horizontal="center" vertical="center"/>
    </xf>
    <xf numFmtId="0" fontId="3" fillId="0" borderId="0" xfId="0" applyFont="1" applyFill="1" applyBorder="1" applyAlignment="1" applyProtection="1">
      <alignment horizontal="left" vertical="center"/>
    </xf>
    <xf numFmtId="0" fontId="16" fillId="0" borderId="0" xfId="0" applyFont="1" applyFill="1" applyAlignment="1" applyProtection="1">
      <alignment vertical="center"/>
    </xf>
    <xf numFmtId="38" fontId="3" fillId="0" borderId="0" xfId="1" applyFont="1" applyFill="1" applyBorder="1" applyAlignment="1">
      <alignment horizontal="center" vertical="center"/>
    </xf>
    <xf numFmtId="38" fontId="0" fillId="0" borderId="0" xfId="1" applyFont="1" applyFill="1" applyBorder="1" applyAlignment="1">
      <alignment horizontal="center" vertical="center"/>
    </xf>
    <xf numFmtId="0" fontId="3" fillId="0" borderId="5" xfId="0" applyFont="1" applyFill="1" applyBorder="1" applyAlignment="1" applyProtection="1">
      <alignment horizontal="center"/>
    </xf>
    <xf numFmtId="0" fontId="8" fillId="0" borderId="1" xfId="0" applyFont="1" applyFill="1" applyBorder="1" applyAlignment="1" applyProtection="1">
      <alignment horizontal="center"/>
    </xf>
    <xf numFmtId="176" fontId="21" fillId="0" borderId="11" xfId="0" applyNumberFormat="1" applyFont="1" applyFill="1" applyBorder="1" applyAlignment="1">
      <alignment horizontal="right" vertical="center"/>
    </xf>
    <xf numFmtId="186" fontId="4" fillId="0" borderId="5" xfId="1" applyNumberFormat="1" applyFont="1" applyFill="1" applyBorder="1" applyAlignment="1">
      <alignment horizontal="right" vertical="center"/>
    </xf>
    <xf numFmtId="38" fontId="4" fillId="0" borderId="5" xfId="1" applyFont="1" applyFill="1" applyBorder="1" applyAlignment="1">
      <alignment horizontal="right" vertical="center"/>
    </xf>
    <xf numFmtId="0" fontId="0" fillId="0" borderId="26" xfId="0" applyFont="1" applyFill="1" applyBorder="1" applyAlignment="1">
      <alignment horizontal="center" vertical="center"/>
    </xf>
    <xf numFmtId="0" fontId="0" fillId="0" borderId="11" xfId="0" applyFont="1" applyFill="1" applyBorder="1" applyAlignment="1">
      <alignment horizontal="center" vertical="center"/>
    </xf>
    <xf numFmtId="0" fontId="5" fillId="0" borderId="5" xfId="0" applyFont="1" applyFill="1" applyBorder="1" applyAlignment="1" applyProtection="1">
      <alignment vertical="center"/>
    </xf>
    <xf numFmtId="0" fontId="5" fillId="0" borderId="6" xfId="0" applyFont="1" applyFill="1" applyBorder="1" applyAlignment="1" applyProtection="1">
      <alignment vertical="center"/>
    </xf>
    <xf numFmtId="0" fontId="3" fillId="0" borderId="34" xfId="0" applyFont="1" applyFill="1" applyBorder="1" applyAlignment="1" applyProtection="1">
      <alignment horizontal="centerContinuous" vertical="center"/>
    </xf>
    <xf numFmtId="0" fontId="15" fillId="0" borderId="5" xfId="0" applyFont="1" applyFill="1" applyBorder="1" applyAlignment="1" applyProtection="1">
      <alignment vertical="center"/>
    </xf>
    <xf numFmtId="0" fontId="15" fillId="0" borderId="12" xfId="0" applyFont="1" applyFill="1" applyBorder="1" applyAlignment="1" applyProtection="1">
      <alignment vertical="center"/>
    </xf>
    <xf numFmtId="0" fontId="8" fillId="0" borderId="6" xfId="0" applyFont="1" applyFill="1" applyBorder="1" applyAlignment="1">
      <alignment vertical="center"/>
    </xf>
    <xf numFmtId="185" fontId="8" fillId="0" borderId="1" xfId="0" applyNumberFormat="1" applyFont="1" applyFill="1" applyBorder="1" applyAlignment="1" applyProtection="1">
      <alignment horizontal="right" vertical="center"/>
    </xf>
    <xf numFmtId="0" fontId="8" fillId="0" borderId="25" xfId="0" applyFont="1" applyFill="1" applyBorder="1" applyAlignment="1">
      <alignment vertical="center"/>
    </xf>
    <xf numFmtId="0" fontId="0" fillId="0" borderId="5" xfId="0" applyFont="1" applyFill="1" applyBorder="1" applyAlignment="1" applyProtection="1">
      <alignment horizontal="center" vertical="center"/>
    </xf>
    <xf numFmtId="37" fontId="0" fillId="0" borderId="21" xfId="0" applyNumberFormat="1" applyFont="1" applyFill="1" applyBorder="1" applyAlignment="1" applyProtection="1">
      <alignment horizontal="center" vertical="center"/>
    </xf>
    <xf numFmtId="37" fontId="0" fillId="0" borderId="11" xfId="0" applyNumberFormat="1" applyFont="1" applyFill="1" applyBorder="1" applyAlignment="1" applyProtection="1">
      <alignment horizontal="center" vertical="center"/>
    </xf>
    <xf numFmtId="37" fontId="0" fillId="0" borderId="5" xfId="0" applyNumberFormat="1" applyFont="1" applyFill="1" applyBorder="1" applyAlignment="1" applyProtection="1">
      <alignment horizontal="center" vertical="center"/>
    </xf>
    <xf numFmtId="37" fontId="0" fillId="0" borderId="64" xfId="0" applyNumberFormat="1" applyFont="1" applyFill="1" applyBorder="1" applyAlignment="1" applyProtection="1">
      <alignment horizontal="center" vertical="center"/>
    </xf>
    <xf numFmtId="37" fontId="3" fillId="0" borderId="21" xfId="0" applyNumberFormat="1" applyFont="1" applyFill="1" applyBorder="1" applyAlignment="1" applyProtection="1">
      <alignment horizontal="center" vertical="center"/>
    </xf>
    <xf numFmtId="185" fontId="8" fillId="0" borderId="25" xfId="1" applyNumberFormat="1" applyFont="1" applyFill="1" applyBorder="1" applyAlignment="1" applyProtection="1">
      <alignment horizontal="right" vertical="center"/>
    </xf>
    <xf numFmtId="185" fontId="8" fillId="0" borderId="1" xfId="1" applyNumberFormat="1" applyFont="1" applyFill="1" applyBorder="1" applyAlignment="1" applyProtection="1">
      <alignment horizontal="right" vertical="center"/>
    </xf>
    <xf numFmtId="0" fontId="9" fillId="0" borderId="1" xfId="0" applyFont="1" applyFill="1" applyBorder="1" applyAlignment="1" applyProtection="1">
      <alignment horizontal="left" vertical="center"/>
    </xf>
    <xf numFmtId="185" fontId="8" fillId="0" borderId="0" xfId="1" applyNumberFormat="1" applyFont="1" applyFill="1" applyBorder="1" applyAlignment="1" applyProtection="1">
      <alignment horizontal="right" vertical="center"/>
    </xf>
    <xf numFmtId="38" fontId="15" fillId="0" borderId="0" xfId="1" applyFont="1" applyFill="1" applyBorder="1" applyAlignment="1">
      <alignment horizontal="right" vertical="center"/>
    </xf>
    <xf numFmtId="0" fontId="3" fillId="0" borderId="0" xfId="0" applyFont="1" applyFill="1" applyAlignment="1" applyProtection="1">
      <alignment horizontal="right" vertical="top"/>
    </xf>
    <xf numFmtId="176" fontId="15" fillId="0" borderId="19" xfId="0" applyNumberFormat="1" applyFont="1" applyFill="1" applyBorder="1" applyAlignment="1">
      <alignment horizontal="right" vertical="center"/>
    </xf>
    <xf numFmtId="176" fontId="15" fillId="0" borderId="0" xfId="0" applyNumberFormat="1" applyFont="1" applyFill="1" applyAlignment="1">
      <alignment horizontal="right" vertical="center"/>
    </xf>
    <xf numFmtId="179" fontId="15" fillId="0" borderId="0" xfId="0" applyNumberFormat="1" applyFont="1" applyFill="1" applyAlignment="1">
      <alignment horizontal="right" vertical="center"/>
    </xf>
    <xf numFmtId="176" fontId="8" fillId="0" borderId="0" xfId="0" applyNumberFormat="1" applyFont="1" applyFill="1" applyAlignment="1">
      <alignment horizontal="right" vertical="center"/>
    </xf>
    <xf numFmtId="176" fontId="12" fillId="0" borderId="12" xfId="0" applyNumberFormat="1" applyFont="1" applyFill="1" applyBorder="1" applyAlignment="1">
      <alignment horizontal="right" vertical="center"/>
    </xf>
    <xf numFmtId="176" fontId="12" fillId="0" borderId="0" xfId="0" applyNumberFormat="1" applyFont="1" applyFill="1" applyAlignment="1">
      <alignment horizontal="right" vertical="center"/>
    </xf>
    <xf numFmtId="179" fontId="12" fillId="0" borderId="0" xfId="0" applyNumberFormat="1" applyFont="1" applyFill="1" applyAlignment="1">
      <alignment horizontal="right" vertical="center"/>
    </xf>
    <xf numFmtId="38" fontId="12" fillId="0" borderId="0" xfId="1" applyFont="1" applyFill="1" applyBorder="1" applyAlignment="1">
      <alignment vertical="center"/>
    </xf>
    <xf numFmtId="38" fontId="12" fillId="0" borderId="0" xfId="1" applyFont="1" applyFill="1" applyBorder="1" applyAlignment="1">
      <alignment horizontal="right" vertical="center"/>
    </xf>
    <xf numFmtId="176" fontId="12" fillId="0" borderId="0" xfId="0" applyNumberFormat="1" applyFont="1" applyFill="1" applyBorder="1" applyAlignment="1">
      <alignment horizontal="right" vertical="center"/>
    </xf>
    <xf numFmtId="176" fontId="12" fillId="0" borderId="23" xfId="0" applyNumberFormat="1" applyFont="1" applyFill="1" applyBorder="1" applyAlignment="1">
      <alignment horizontal="right" vertical="center"/>
    </xf>
    <xf numFmtId="176" fontId="12" fillId="0" borderId="35" xfId="0" applyNumberFormat="1" applyFont="1" applyFill="1" applyBorder="1" applyAlignment="1">
      <alignment horizontal="right" vertical="center"/>
    </xf>
    <xf numFmtId="179" fontId="12" fillId="0" borderId="65" xfId="0" applyNumberFormat="1" applyFont="1" applyFill="1" applyBorder="1" applyAlignment="1">
      <alignment horizontal="right" vertical="center"/>
    </xf>
    <xf numFmtId="38" fontId="12" fillId="0" borderId="35" xfId="1" applyFont="1" applyFill="1" applyBorder="1" applyAlignment="1">
      <alignment horizontal="right" vertical="center"/>
    </xf>
    <xf numFmtId="0" fontId="0" fillId="0" borderId="0" xfId="0" applyFont="1" applyFill="1" applyAlignment="1" applyProtection="1">
      <alignment horizontal="right" vertical="center"/>
    </xf>
    <xf numFmtId="186" fontId="15" fillId="0" borderId="0" xfId="1" applyNumberFormat="1" applyFont="1" applyFill="1" applyBorder="1" applyAlignment="1">
      <alignment horizontal="right" vertical="center"/>
    </xf>
    <xf numFmtId="179" fontId="15" fillId="0" borderId="0" xfId="0" applyNumberFormat="1" applyFont="1" applyFill="1" applyBorder="1" applyAlignment="1">
      <alignment horizontal="right" vertical="center"/>
    </xf>
    <xf numFmtId="186" fontId="15" fillId="0" borderId="0" xfId="1" applyNumberFormat="1" applyFont="1" applyFill="1" applyAlignment="1">
      <alignment horizontal="right" vertical="center"/>
    </xf>
    <xf numFmtId="186" fontId="12" fillId="0" borderId="0" xfId="1" applyNumberFormat="1" applyFont="1" applyFill="1" applyAlignment="1">
      <alignment horizontal="right" vertical="center"/>
    </xf>
    <xf numFmtId="186" fontId="15" fillId="0" borderId="25" xfId="1" applyNumberFormat="1" applyFont="1" applyFill="1" applyBorder="1" applyAlignment="1">
      <alignment horizontal="right" vertical="center"/>
    </xf>
    <xf numFmtId="186" fontId="15" fillId="0" borderId="1" xfId="1" applyNumberFormat="1" applyFont="1" applyFill="1" applyBorder="1" applyAlignment="1">
      <alignment horizontal="right" vertical="center"/>
    </xf>
    <xf numFmtId="176" fontId="15" fillId="0" borderId="1" xfId="0" applyNumberFormat="1" applyFont="1" applyFill="1" applyBorder="1" applyAlignment="1">
      <alignment horizontal="right" vertical="center"/>
    </xf>
    <xf numFmtId="185" fontId="12" fillId="0" borderId="19" xfId="0" applyNumberFormat="1" applyFont="1" applyFill="1" applyBorder="1" applyAlignment="1">
      <alignment horizontal="right" vertical="center"/>
    </xf>
    <xf numFmtId="185" fontId="12" fillId="0" borderId="0" xfId="0" applyNumberFormat="1" applyFont="1" applyFill="1" applyAlignment="1">
      <alignment horizontal="right" vertical="center"/>
    </xf>
    <xf numFmtId="188" fontId="12" fillId="0" borderId="12" xfId="0" applyNumberFormat="1" applyFont="1" applyFill="1" applyBorder="1" applyAlignment="1">
      <alignment horizontal="right" vertical="center"/>
    </xf>
    <xf numFmtId="188" fontId="12" fillId="0" borderId="0" xfId="0" applyNumberFormat="1" applyFont="1" applyFill="1" applyAlignment="1">
      <alignment horizontal="right" vertical="center"/>
    </xf>
    <xf numFmtId="185" fontId="12" fillId="0" borderId="25" xfId="0" applyNumberFormat="1" applyFont="1" applyFill="1" applyBorder="1" applyAlignment="1">
      <alignment horizontal="right" vertical="center"/>
    </xf>
    <xf numFmtId="185" fontId="12" fillId="0" borderId="1" xfId="0" applyNumberFormat="1" applyFont="1" applyFill="1" applyBorder="1" applyAlignment="1">
      <alignment horizontal="right" vertical="center"/>
    </xf>
    <xf numFmtId="185" fontId="15" fillId="0" borderId="0" xfId="0" applyNumberFormat="1" applyFont="1" applyFill="1" applyAlignment="1" applyProtection="1">
      <alignment vertical="center"/>
    </xf>
    <xf numFmtId="185" fontId="12" fillId="0" borderId="0" xfId="0" applyNumberFormat="1" applyFont="1" applyFill="1" applyAlignment="1" applyProtection="1">
      <alignment vertical="center"/>
    </xf>
    <xf numFmtId="185" fontId="12" fillId="0" borderId="23" xfId="0" applyNumberFormat="1" applyFont="1" applyFill="1" applyBorder="1" applyAlignment="1" applyProtection="1">
      <alignment vertical="center"/>
    </xf>
    <xf numFmtId="185" fontId="12" fillId="0" borderId="35" xfId="0" applyNumberFormat="1" applyFont="1" applyFill="1" applyBorder="1" applyAlignment="1" applyProtection="1">
      <alignment vertical="center"/>
    </xf>
    <xf numFmtId="193" fontId="3" fillId="0" borderId="0" xfId="0" applyNumberFormat="1" applyFont="1" applyFill="1" applyAlignment="1" applyProtection="1">
      <alignment vertical="center"/>
    </xf>
    <xf numFmtId="0" fontId="3" fillId="0" borderId="0" xfId="0" applyFont="1" applyFill="1" applyBorder="1" applyAlignment="1">
      <alignment horizontal="right" vertical="center"/>
    </xf>
    <xf numFmtId="0" fontId="6" fillId="0" borderId="46" xfId="0" applyFont="1" applyFill="1" applyBorder="1" applyAlignment="1" applyProtection="1">
      <alignment horizontal="center" vertical="center"/>
    </xf>
    <xf numFmtId="0" fontId="6" fillId="0" borderId="47" xfId="0" applyFont="1" applyFill="1" applyBorder="1" applyAlignment="1" applyProtection="1">
      <alignment horizontal="center" vertical="center"/>
    </xf>
    <xf numFmtId="189" fontId="15" fillId="0" borderId="12" xfId="0" applyNumberFormat="1" applyFont="1" applyFill="1" applyBorder="1" applyAlignment="1" applyProtection="1">
      <alignment vertical="center"/>
    </xf>
    <xf numFmtId="177" fontId="15" fillId="0" borderId="0" xfId="0" applyNumberFormat="1" applyFont="1" applyFill="1" applyBorder="1" applyAlignment="1" applyProtection="1">
      <alignment vertical="center"/>
    </xf>
    <xf numFmtId="3" fontId="15" fillId="0" borderId="0" xfId="0" applyNumberFormat="1" applyFont="1" applyFill="1" applyBorder="1" applyAlignment="1" applyProtection="1">
      <alignment vertical="center"/>
    </xf>
    <xf numFmtId="190" fontId="15" fillId="0" borderId="0" xfId="0" applyNumberFormat="1" applyFont="1" applyFill="1" applyBorder="1" applyAlignment="1" applyProtection="1">
      <alignment vertical="center"/>
    </xf>
    <xf numFmtId="191" fontId="15" fillId="0" borderId="0" xfId="0" applyNumberFormat="1" applyFont="1" applyFill="1" applyBorder="1" applyAlignment="1" applyProtection="1">
      <alignment vertical="center"/>
    </xf>
    <xf numFmtId="192" fontId="15" fillId="0" borderId="0" xfId="0" applyNumberFormat="1" applyFont="1" applyFill="1" applyBorder="1" applyAlignment="1" applyProtection="1">
      <alignment horizontal="right" vertical="center"/>
    </xf>
    <xf numFmtId="3" fontId="15" fillId="0" borderId="0" xfId="0" applyNumberFormat="1" applyFont="1" applyFill="1" applyAlignment="1" applyProtection="1">
      <alignment vertical="center"/>
    </xf>
    <xf numFmtId="3" fontId="15" fillId="0" borderId="0" xfId="0" applyNumberFormat="1" applyFont="1" applyFill="1" applyAlignment="1" applyProtection="1">
      <alignment horizontal="right" vertical="center"/>
    </xf>
    <xf numFmtId="190" fontId="15" fillId="0" borderId="0" xfId="0" applyNumberFormat="1" applyFont="1" applyFill="1" applyAlignment="1" applyProtection="1">
      <alignment vertical="center"/>
    </xf>
    <xf numFmtId="191" fontId="15" fillId="0" borderId="0" xfId="0" applyNumberFormat="1" applyFont="1" applyFill="1" applyAlignment="1" applyProtection="1">
      <alignment vertical="center"/>
    </xf>
    <xf numFmtId="192" fontId="15" fillId="0" borderId="0" xfId="0" applyNumberFormat="1" applyFont="1" applyFill="1" applyAlignment="1" applyProtection="1">
      <alignment horizontal="right" vertical="center"/>
    </xf>
    <xf numFmtId="3" fontId="12" fillId="0" borderId="0" xfId="0" applyNumberFormat="1" applyFont="1" applyFill="1" applyBorder="1" applyAlignment="1" applyProtection="1">
      <alignment vertical="center"/>
    </xf>
    <xf numFmtId="3" fontId="12" fillId="0" borderId="0" xfId="0" applyNumberFormat="1" applyFont="1" applyFill="1" applyAlignment="1" applyProtection="1">
      <alignment vertical="center"/>
    </xf>
    <xf numFmtId="192" fontId="12" fillId="0" borderId="0" xfId="0" applyNumberFormat="1" applyFont="1" applyFill="1" applyAlignment="1" applyProtection="1">
      <alignment horizontal="right" vertical="center"/>
    </xf>
    <xf numFmtId="189" fontId="12" fillId="0" borderId="12" xfId="0" applyNumberFormat="1" applyFont="1" applyFill="1" applyBorder="1" applyAlignment="1" applyProtection="1">
      <alignment horizontal="right" vertical="center"/>
    </xf>
    <xf numFmtId="3" fontId="12" fillId="0" borderId="0" xfId="0" applyNumberFormat="1" applyFont="1" applyFill="1" applyBorder="1" applyAlignment="1" applyProtection="1">
      <alignment horizontal="right" vertical="center"/>
    </xf>
    <xf numFmtId="3" fontId="12" fillId="0" borderId="0" xfId="0" applyNumberFormat="1" applyFont="1" applyFill="1" applyAlignment="1" applyProtection="1">
      <alignment horizontal="right" vertical="center"/>
    </xf>
    <xf numFmtId="191" fontId="12" fillId="0" borderId="0" xfId="0" applyNumberFormat="1" applyFont="1" applyFill="1" applyAlignment="1" applyProtection="1">
      <alignment horizontal="right" vertical="center"/>
    </xf>
    <xf numFmtId="0" fontId="12" fillId="0" borderId="0" xfId="0" applyNumberFormat="1" applyFont="1" applyFill="1" applyBorder="1" applyAlignment="1" applyProtection="1">
      <alignment horizontal="right" vertical="center"/>
    </xf>
    <xf numFmtId="0" fontId="12" fillId="0" borderId="0" xfId="0" applyNumberFormat="1" applyFont="1" applyFill="1" applyBorder="1" applyAlignment="1" applyProtection="1">
      <alignment vertical="center"/>
    </xf>
    <xf numFmtId="0" fontId="12" fillId="0" borderId="0" xfId="0" applyNumberFormat="1" applyFont="1" applyFill="1" applyAlignment="1" applyProtection="1">
      <alignment vertical="center"/>
    </xf>
    <xf numFmtId="0" fontId="12" fillId="0" borderId="0" xfId="0" applyNumberFormat="1" applyFont="1" applyFill="1" applyAlignment="1" applyProtection="1">
      <alignment horizontal="right" vertical="center"/>
    </xf>
    <xf numFmtId="190" fontId="12" fillId="0" borderId="0" xfId="0" applyNumberFormat="1" applyFont="1" applyFill="1" applyBorder="1" applyAlignment="1" applyProtection="1">
      <alignment vertical="center"/>
    </xf>
    <xf numFmtId="191" fontId="12" fillId="0" borderId="0" xfId="0" applyNumberFormat="1" applyFont="1" applyFill="1" applyBorder="1" applyAlignment="1" applyProtection="1">
      <alignment vertical="center"/>
    </xf>
    <xf numFmtId="192" fontId="12" fillId="0" borderId="0" xfId="0" applyNumberFormat="1" applyFont="1" applyFill="1" applyBorder="1" applyAlignment="1" applyProtection="1">
      <alignment horizontal="right" vertical="center"/>
    </xf>
    <xf numFmtId="189" fontId="15" fillId="0" borderId="12" xfId="0" applyNumberFormat="1" applyFont="1" applyFill="1" applyBorder="1" applyAlignment="1" applyProtection="1">
      <alignment horizontal="right" vertical="center"/>
    </xf>
    <xf numFmtId="3" fontId="15" fillId="0" borderId="0" xfId="0" applyNumberFormat="1" applyFont="1" applyFill="1" applyBorder="1" applyAlignment="1" applyProtection="1">
      <alignment horizontal="right" vertical="center"/>
    </xf>
    <xf numFmtId="192" fontId="15" fillId="0" borderId="0" xfId="0" applyNumberFormat="1" applyFont="1" applyFill="1" applyBorder="1" applyAlignment="1" applyProtection="1">
      <alignment vertical="center"/>
    </xf>
    <xf numFmtId="191" fontId="15" fillId="0" borderId="0" xfId="0" applyNumberFormat="1" applyFont="1" applyFill="1" applyAlignment="1" applyProtection="1">
      <alignment horizontal="right" vertical="center"/>
    </xf>
    <xf numFmtId="177" fontId="15" fillId="0" borderId="0" xfId="0" applyNumberFormat="1" applyFont="1" applyFill="1" applyBorder="1" applyAlignment="1" applyProtection="1">
      <alignment horizontal="right" vertical="center"/>
    </xf>
    <xf numFmtId="0" fontId="15" fillId="0" borderId="0" xfId="0" applyNumberFormat="1" applyFont="1" applyFill="1" applyAlignment="1" applyProtection="1">
      <alignment horizontal="right" vertical="center"/>
    </xf>
    <xf numFmtId="189" fontId="15" fillId="0" borderId="25" xfId="0" applyNumberFormat="1" applyFont="1" applyFill="1" applyBorder="1" applyAlignment="1" applyProtection="1">
      <alignment horizontal="right" vertical="center"/>
    </xf>
    <xf numFmtId="177" fontId="15" fillId="0" borderId="1" xfId="0" applyNumberFormat="1" applyFont="1" applyFill="1" applyBorder="1" applyAlignment="1" applyProtection="1">
      <alignment horizontal="right" vertical="center"/>
    </xf>
    <xf numFmtId="3" fontId="15" fillId="0" borderId="1" xfId="0" applyNumberFormat="1" applyFont="1" applyFill="1" applyBorder="1" applyAlignment="1" applyProtection="1">
      <alignment horizontal="right" vertical="center"/>
    </xf>
    <xf numFmtId="190" fontId="15" fillId="0" borderId="1" xfId="0" applyNumberFormat="1" applyFont="1" applyFill="1" applyBorder="1" applyAlignment="1" applyProtection="1">
      <alignment vertical="center"/>
    </xf>
    <xf numFmtId="191" fontId="15" fillId="0" borderId="1" xfId="0" applyNumberFormat="1" applyFont="1" applyFill="1" applyBorder="1" applyAlignment="1" applyProtection="1">
      <alignment horizontal="right" vertical="center"/>
    </xf>
    <xf numFmtId="192" fontId="15" fillId="0" borderId="1" xfId="0" applyNumberFormat="1" applyFont="1" applyFill="1" applyBorder="1" applyAlignment="1" applyProtection="1">
      <alignment horizontal="right" vertical="center"/>
    </xf>
    <xf numFmtId="185" fontId="8" fillId="0" borderId="10" xfId="0" applyNumberFormat="1" applyFont="1" applyFill="1" applyBorder="1" applyAlignment="1" applyProtection="1">
      <alignment horizontal="centerContinuous" vertical="center"/>
    </xf>
    <xf numFmtId="185" fontId="15" fillId="0" borderId="0" xfId="0" applyNumberFormat="1" applyFont="1" applyFill="1" applyAlignment="1">
      <alignment vertical="center"/>
    </xf>
    <xf numFmtId="3" fontId="0" fillId="0" borderId="0" xfId="0" applyNumberFormat="1" applyFont="1" applyFill="1" applyAlignment="1">
      <alignment vertical="center"/>
    </xf>
    <xf numFmtId="185" fontId="12" fillId="0" borderId="0" xfId="0" applyNumberFormat="1" applyFont="1" applyFill="1" applyAlignment="1">
      <alignment vertical="center"/>
    </xf>
    <xf numFmtId="194" fontId="12" fillId="0" borderId="0" xfId="0" applyNumberFormat="1" applyFont="1" applyFill="1" applyAlignment="1">
      <alignment vertical="center"/>
    </xf>
    <xf numFmtId="185" fontId="0" fillId="0" borderId="0" xfId="0" applyNumberFormat="1" applyFont="1" applyFill="1" applyAlignment="1">
      <alignment horizontal="right" vertical="center"/>
    </xf>
    <xf numFmtId="181" fontId="12" fillId="0" borderId="0" xfId="0" applyNumberFormat="1" applyFont="1" applyFill="1" applyAlignment="1">
      <alignment vertical="center"/>
    </xf>
    <xf numFmtId="185" fontId="0" fillId="0" borderId="1" xfId="0" applyNumberFormat="1" applyFont="1" applyFill="1" applyBorder="1" applyAlignment="1">
      <alignment horizontal="right" vertical="center"/>
    </xf>
    <xf numFmtId="37" fontId="8" fillId="0" borderId="12" xfId="0" applyNumberFormat="1" applyFont="1" applyFill="1" applyBorder="1" applyAlignment="1" applyProtection="1">
      <alignment vertical="center"/>
    </xf>
    <xf numFmtId="37" fontId="8" fillId="0" borderId="0" xfId="0" applyNumberFormat="1" applyFont="1" applyFill="1" applyBorder="1" applyAlignment="1" applyProtection="1">
      <alignment vertical="center"/>
    </xf>
    <xf numFmtId="37" fontId="3" fillId="0" borderId="25" xfId="0" applyNumberFormat="1" applyFont="1" applyFill="1" applyBorder="1" applyAlignment="1" applyProtection="1">
      <alignment vertical="center"/>
    </xf>
    <xf numFmtId="37" fontId="3" fillId="0" borderId="1" xfId="0" applyNumberFormat="1" applyFont="1" applyFill="1" applyBorder="1" applyAlignment="1" applyProtection="1">
      <alignment vertical="center"/>
    </xf>
    <xf numFmtId="176" fontId="8" fillId="0" borderId="31" xfId="0" applyNumberFormat="1" applyFont="1" applyFill="1" applyBorder="1" applyAlignment="1" applyProtection="1">
      <alignment horizontal="center" vertical="center"/>
    </xf>
    <xf numFmtId="176" fontId="8" fillId="0" borderId="25" xfId="0" applyNumberFormat="1" applyFont="1" applyFill="1" applyBorder="1" applyAlignment="1" applyProtection="1">
      <alignment vertical="center"/>
    </xf>
    <xf numFmtId="176" fontId="8" fillId="0" borderId="1" xfId="0" applyNumberFormat="1" applyFont="1" applyFill="1" applyBorder="1" applyAlignment="1" applyProtection="1">
      <alignment vertical="center"/>
    </xf>
    <xf numFmtId="49" fontId="12" fillId="0" borderId="0" xfId="0" applyNumberFormat="1" applyFont="1" applyFill="1" applyAlignment="1">
      <alignment horizontal="right" vertical="center"/>
    </xf>
    <xf numFmtId="49" fontId="0" fillId="0" borderId="0" xfId="0" applyNumberFormat="1" applyFont="1" applyFill="1" applyAlignment="1">
      <alignment horizontal="right" vertical="center"/>
    </xf>
    <xf numFmtId="0" fontId="12" fillId="0" borderId="0" xfId="0" applyFont="1" applyFill="1" applyAlignment="1">
      <alignment horizontal="left" vertical="center"/>
    </xf>
    <xf numFmtId="0" fontId="0" fillId="0" borderId="0" xfId="0" applyFont="1" applyFill="1" applyAlignment="1">
      <alignment horizontal="left" vertical="center"/>
    </xf>
    <xf numFmtId="49" fontId="13" fillId="0" borderId="0" xfId="0" applyNumberFormat="1" applyFont="1" applyFill="1" applyAlignment="1">
      <alignment horizontal="right" vertical="center"/>
    </xf>
    <xf numFmtId="0" fontId="13" fillId="0" borderId="0" xfId="0" applyFont="1" applyFill="1" applyAlignment="1">
      <alignment horizontal="distributed" vertical="center"/>
    </xf>
    <xf numFmtId="0" fontId="0" fillId="0" borderId="0" xfId="0" applyFont="1" applyFill="1" applyAlignment="1">
      <alignment horizontal="distributed" vertical="center"/>
    </xf>
    <xf numFmtId="0" fontId="9" fillId="0" borderId="32"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36"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0" fillId="0" borderId="0" xfId="0" applyFont="1" applyFill="1" applyAlignment="1">
      <alignment horizontal="center" vertical="center"/>
    </xf>
    <xf numFmtId="0" fontId="3" fillId="0" borderId="0" xfId="0" applyFont="1" applyFill="1" applyBorder="1" applyAlignment="1" applyProtection="1">
      <alignment horizontal="left" vertical="center"/>
    </xf>
    <xf numFmtId="0" fontId="0" fillId="0" borderId="0" xfId="0" applyFont="1" applyFill="1" applyAlignment="1"/>
    <xf numFmtId="0" fontId="16" fillId="0" borderId="0" xfId="0" applyFont="1" applyFill="1" applyAlignment="1" applyProtection="1">
      <alignment vertical="center"/>
    </xf>
    <xf numFmtId="0" fontId="16" fillId="0" borderId="0" xfId="0" applyFont="1" applyFill="1" applyAlignment="1">
      <alignment vertical="center"/>
    </xf>
    <xf numFmtId="38" fontId="3" fillId="0" borderId="0" xfId="1" applyFont="1" applyFill="1" applyBorder="1" applyAlignment="1">
      <alignment horizontal="center" vertical="center"/>
    </xf>
    <xf numFmtId="38" fontId="0" fillId="0" borderId="0" xfId="1" applyFont="1" applyFill="1" applyBorder="1" applyAlignment="1">
      <alignment horizontal="center" vertical="center"/>
    </xf>
  </cellXfs>
  <cellStyles count="4">
    <cellStyle name="桁区切り" xfId="1" builtinId="6"/>
    <cellStyle name="標準" xfId="0" builtinId="0"/>
    <cellStyle name="標準 2" xfId="3" xr:uid="{00000000-0005-0000-0000-000002000000}"/>
    <cellStyle name="標準_JB16"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Y35"/>
  <sheetViews>
    <sheetView showGridLines="0" tabSelected="1" view="pageBreakPreview" zoomScale="71" zoomScaleNormal="100" zoomScaleSheetLayoutView="71" workbookViewId="0"/>
  </sheetViews>
  <sheetFormatPr defaultColWidth="5.625" defaultRowHeight="20.100000000000001" customHeight="1" x14ac:dyDescent="0.15"/>
  <cols>
    <col min="1" max="1" width="4.625" style="1" customWidth="1"/>
    <col min="2" max="16384" width="5.625" style="1"/>
  </cols>
  <sheetData>
    <row r="6" spans="2:21" ht="20.100000000000001" customHeight="1" x14ac:dyDescent="0.15">
      <c r="B6" s="494" t="s">
        <v>223</v>
      </c>
      <c r="C6" s="491"/>
      <c r="D6" s="495" t="s">
        <v>230</v>
      </c>
      <c r="E6" s="496"/>
      <c r="F6" s="496"/>
      <c r="G6" s="496"/>
      <c r="H6" s="496"/>
      <c r="I6" s="496"/>
      <c r="J6" s="496"/>
      <c r="K6" s="496"/>
      <c r="L6" s="496"/>
      <c r="M6" s="496"/>
      <c r="N6" s="58"/>
      <c r="O6" s="57"/>
      <c r="P6" s="57"/>
    </row>
    <row r="7" spans="2:21" ht="20.100000000000001" customHeight="1" x14ac:dyDescent="0.15">
      <c r="B7" s="491"/>
      <c r="C7" s="491"/>
      <c r="D7" s="496"/>
      <c r="E7" s="496"/>
      <c r="F7" s="496"/>
      <c r="G7" s="496"/>
      <c r="H7" s="496"/>
      <c r="I7" s="496"/>
      <c r="J7" s="496"/>
      <c r="K7" s="496"/>
      <c r="L7" s="496"/>
      <c r="M7" s="496"/>
      <c r="N7" s="58"/>
      <c r="O7" s="57"/>
      <c r="P7" s="57"/>
    </row>
    <row r="11" spans="2:21" ht="20.100000000000001" customHeight="1" x14ac:dyDescent="0.15">
      <c r="D11" s="490" t="s">
        <v>283</v>
      </c>
      <c r="E11" s="491"/>
      <c r="F11" s="492" t="s">
        <v>229</v>
      </c>
      <c r="G11" s="493"/>
      <c r="H11" s="493"/>
      <c r="I11" s="493"/>
      <c r="J11" s="57"/>
      <c r="K11" s="57"/>
      <c r="L11" s="57"/>
      <c r="M11" s="57"/>
      <c r="N11" s="57"/>
      <c r="O11" s="57"/>
      <c r="P11" s="57"/>
    </row>
    <row r="12" spans="2:21" ht="20.100000000000001" customHeight="1" x14ac:dyDescent="0.15">
      <c r="D12" s="490" t="s">
        <v>284</v>
      </c>
      <c r="E12" s="491"/>
      <c r="F12" s="492" t="s">
        <v>224</v>
      </c>
      <c r="G12" s="493"/>
      <c r="H12" s="493"/>
      <c r="I12" s="493"/>
      <c r="J12" s="493"/>
      <c r="K12" s="493"/>
      <c r="L12" s="493"/>
      <c r="M12" s="57"/>
      <c r="N12" s="57"/>
      <c r="O12" s="57"/>
      <c r="P12" s="57"/>
    </row>
    <row r="13" spans="2:21" ht="20.100000000000001" customHeight="1" x14ac:dyDescent="0.15">
      <c r="D13" s="490" t="s">
        <v>285</v>
      </c>
      <c r="E13" s="491"/>
      <c r="F13" s="492" t="s">
        <v>331</v>
      </c>
      <c r="G13" s="493"/>
      <c r="H13" s="493"/>
      <c r="I13" s="493"/>
      <c r="J13" s="57"/>
      <c r="K13" s="57"/>
      <c r="L13" s="57"/>
      <c r="M13" s="57"/>
      <c r="N13" s="57"/>
      <c r="O13" s="57"/>
      <c r="P13" s="57"/>
      <c r="T13" s="55"/>
      <c r="U13" s="55"/>
    </row>
    <row r="14" spans="2:21" ht="20.100000000000001" customHeight="1" x14ac:dyDescent="0.15">
      <c r="D14" s="490" t="s">
        <v>286</v>
      </c>
      <c r="E14" s="491"/>
      <c r="F14" s="492" t="s">
        <v>332</v>
      </c>
      <c r="G14" s="493"/>
      <c r="H14" s="493"/>
      <c r="I14" s="493"/>
      <c r="J14" s="57"/>
      <c r="K14" s="57"/>
      <c r="L14" s="57"/>
      <c r="M14" s="57"/>
      <c r="N14" s="57"/>
      <c r="O14" s="57"/>
      <c r="P14" s="57"/>
    </row>
    <row r="15" spans="2:21" ht="20.100000000000001" customHeight="1" x14ac:dyDescent="0.15">
      <c r="D15" s="490" t="s">
        <v>287</v>
      </c>
      <c r="E15" s="491"/>
      <c r="F15" s="492" t="s">
        <v>225</v>
      </c>
      <c r="G15" s="493"/>
      <c r="H15" s="493"/>
      <c r="I15" s="493"/>
      <c r="J15" s="57"/>
      <c r="K15" s="57"/>
      <c r="L15" s="57"/>
      <c r="M15" s="57"/>
      <c r="N15" s="57"/>
      <c r="O15" s="57"/>
      <c r="P15" s="57"/>
    </row>
    <row r="16" spans="2:21" ht="20.100000000000001" customHeight="1" x14ac:dyDescent="0.15">
      <c r="D16" s="490" t="s">
        <v>288</v>
      </c>
      <c r="E16" s="491"/>
      <c r="F16" s="492" t="s">
        <v>226</v>
      </c>
      <c r="G16" s="493"/>
      <c r="H16" s="493"/>
      <c r="I16" s="493"/>
      <c r="J16" s="493"/>
      <c r="K16" s="493"/>
      <c r="L16" s="493"/>
      <c r="M16" s="57"/>
      <c r="N16" s="57"/>
      <c r="O16" s="57"/>
      <c r="P16" s="57"/>
    </row>
    <row r="17" spans="4:25" ht="20.100000000000001" customHeight="1" x14ac:dyDescent="0.15">
      <c r="D17" s="490" t="s">
        <v>289</v>
      </c>
      <c r="E17" s="491"/>
      <c r="F17" s="492" t="s">
        <v>227</v>
      </c>
      <c r="G17" s="493"/>
      <c r="H17" s="493"/>
      <c r="I17" s="493"/>
      <c r="J17" s="493"/>
      <c r="K17" s="57"/>
      <c r="L17" s="57"/>
      <c r="M17" s="57"/>
      <c r="N17" s="57"/>
      <c r="O17" s="57"/>
      <c r="P17" s="57"/>
    </row>
    <row r="18" spans="4:25" ht="20.100000000000001" customHeight="1" x14ac:dyDescent="0.15">
      <c r="D18" s="490" t="s">
        <v>290</v>
      </c>
      <c r="E18" s="491"/>
      <c r="F18" s="492" t="s">
        <v>333</v>
      </c>
      <c r="G18" s="492"/>
      <c r="H18" s="492"/>
      <c r="I18" s="492"/>
      <c r="J18" s="492"/>
      <c r="K18" s="492"/>
      <c r="L18" s="492"/>
      <c r="M18" s="492"/>
      <c r="N18" s="492"/>
      <c r="O18" s="57"/>
      <c r="P18" s="57"/>
      <c r="Y18" s="55"/>
    </row>
    <row r="19" spans="4:25" ht="20.100000000000001" customHeight="1" x14ac:dyDescent="0.15">
      <c r="D19" s="490"/>
      <c r="E19" s="491"/>
      <c r="F19" s="492" t="s">
        <v>228</v>
      </c>
      <c r="G19" s="493"/>
      <c r="H19" s="493"/>
      <c r="I19" s="493"/>
      <c r="J19" s="493"/>
      <c r="K19" s="493"/>
      <c r="L19" s="493"/>
      <c r="M19" s="57"/>
      <c r="N19" s="57"/>
      <c r="O19" s="57"/>
      <c r="P19" s="57"/>
    </row>
    <row r="20" spans="4:25" ht="20.100000000000001" customHeight="1" x14ac:dyDescent="0.15">
      <c r="D20" s="490" t="s">
        <v>291</v>
      </c>
      <c r="E20" s="491"/>
      <c r="F20" s="492" t="s">
        <v>334</v>
      </c>
      <c r="G20" s="493"/>
      <c r="H20" s="493"/>
      <c r="I20" s="493"/>
      <c r="J20" s="493"/>
      <c r="K20" s="57"/>
      <c r="L20" s="57"/>
      <c r="M20" s="57"/>
      <c r="N20" s="57"/>
      <c r="O20" s="57"/>
      <c r="P20" s="57"/>
    </row>
    <row r="21" spans="4:25" ht="20.100000000000001" customHeight="1" x14ac:dyDescent="0.2">
      <c r="D21" s="490" t="s">
        <v>292</v>
      </c>
      <c r="E21" s="491"/>
      <c r="F21" s="16" t="s">
        <v>337</v>
      </c>
      <c r="O21" s="57"/>
      <c r="P21" s="57"/>
    </row>
    <row r="22" spans="4:25" ht="20.100000000000001" customHeight="1" x14ac:dyDescent="0.15">
      <c r="D22" s="490" t="s">
        <v>293</v>
      </c>
      <c r="E22" s="491"/>
      <c r="F22" s="492" t="s">
        <v>339</v>
      </c>
      <c r="G22" s="493"/>
      <c r="H22" s="493"/>
      <c r="I22" s="493"/>
      <c r="J22" s="493"/>
      <c r="K22" s="493"/>
      <c r="L22" s="493"/>
      <c r="M22" s="493"/>
      <c r="N22" s="493"/>
      <c r="O22" s="57"/>
    </row>
    <row r="23" spans="4:25" ht="20.100000000000001" customHeight="1" x14ac:dyDescent="0.15">
      <c r="D23" s="490" t="s">
        <v>294</v>
      </c>
      <c r="E23" s="491"/>
      <c r="F23" s="48" t="s">
        <v>336</v>
      </c>
      <c r="G23" s="63"/>
      <c r="H23" s="63"/>
      <c r="I23" s="63"/>
      <c r="J23" s="63"/>
      <c r="K23" s="63"/>
      <c r="L23" s="57"/>
      <c r="M23" s="57"/>
      <c r="N23" s="57"/>
      <c r="O23" s="57"/>
    </row>
    <row r="24" spans="4:25" ht="20.100000000000001" customHeight="1" x14ac:dyDescent="0.15">
      <c r="D24" s="490" t="s">
        <v>335</v>
      </c>
      <c r="E24" s="491"/>
      <c r="F24" s="48" t="s">
        <v>330</v>
      </c>
      <c r="G24" s="63"/>
      <c r="H24" s="63"/>
      <c r="I24" s="63"/>
      <c r="J24" s="63"/>
      <c r="K24" s="57"/>
      <c r="L24" s="57"/>
      <c r="M24" s="57"/>
      <c r="N24" s="57"/>
      <c r="O24" s="57"/>
    </row>
    <row r="26" spans="4:25" ht="20.100000000000001" customHeight="1" x14ac:dyDescent="0.15">
      <c r="D26" s="56"/>
    </row>
    <row r="27" spans="4:25" ht="20.100000000000001" customHeight="1" x14ac:dyDescent="0.15">
      <c r="D27" s="56"/>
    </row>
    <row r="28" spans="4:25" ht="20.100000000000001" customHeight="1" x14ac:dyDescent="0.15">
      <c r="D28" s="56"/>
    </row>
    <row r="29" spans="4:25" ht="20.100000000000001" customHeight="1" x14ac:dyDescent="0.15">
      <c r="D29" s="56"/>
    </row>
    <row r="30" spans="4:25" ht="20.100000000000001" customHeight="1" x14ac:dyDescent="0.15">
      <c r="D30" s="56"/>
    </row>
    <row r="31" spans="4:25" ht="20.100000000000001" customHeight="1" x14ac:dyDescent="0.15">
      <c r="D31" s="56"/>
    </row>
    <row r="32" spans="4:25" ht="20.100000000000001" customHeight="1" x14ac:dyDescent="0.15">
      <c r="D32" s="56"/>
    </row>
    <row r="33" spans="4:7" ht="20.100000000000001" customHeight="1" x14ac:dyDescent="0.2">
      <c r="D33" s="56"/>
      <c r="G33" s="26"/>
    </row>
    <row r="34" spans="4:7" ht="20.100000000000001" customHeight="1" x14ac:dyDescent="0.2">
      <c r="D34" s="56"/>
      <c r="G34" s="26"/>
    </row>
    <row r="35" spans="4:7" ht="20.100000000000001" customHeight="1" x14ac:dyDescent="0.15">
      <c r="D35" s="56"/>
    </row>
  </sheetData>
  <mergeCells count="27">
    <mergeCell ref="D24:E24"/>
    <mergeCell ref="D23:E23"/>
    <mergeCell ref="D18:E18"/>
    <mergeCell ref="D19:E19"/>
    <mergeCell ref="F19:L19"/>
    <mergeCell ref="D20:E20"/>
    <mergeCell ref="F22:N22"/>
    <mergeCell ref="D22:E22"/>
    <mergeCell ref="D21:E21"/>
    <mergeCell ref="F20:J20"/>
    <mergeCell ref="F18:N18"/>
    <mergeCell ref="B6:C7"/>
    <mergeCell ref="F11:I11"/>
    <mergeCell ref="F13:I13"/>
    <mergeCell ref="F12:L12"/>
    <mergeCell ref="D11:E11"/>
    <mergeCell ref="D6:M7"/>
    <mergeCell ref="D12:E12"/>
    <mergeCell ref="D13:E13"/>
    <mergeCell ref="D16:E16"/>
    <mergeCell ref="D17:E17"/>
    <mergeCell ref="D14:E14"/>
    <mergeCell ref="D15:E15"/>
    <mergeCell ref="F17:J17"/>
    <mergeCell ref="F16:L16"/>
    <mergeCell ref="F14:I14"/>
    <mergeCell ref="F15:I15"/>
  </mergeCells>
  <phoneticPr fontId="2"/>
  <printOptions horizontalCentered="1"/>
  <pageMargins left="0.78740157480314965" right="0.59055118110236227" top="0.78740157480314965" bottom="0.39370078740157483" header="0.51181102362204722" footer="0.51181102362204722"/>
  <pageSetup paperSize="9" firstPageNumber="9" orientation="portrait" r:id="rId1"/>
  <headerFooter scaleWithDoc="0" alignWithMargins="0">
    <oddFooter>&amp;C9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18"/>
  <sheetViews>
    <sheetView showGridLines="0" view="pageBreakPreview" zoomScale="80" zoomScaleNormal="80" zoomScaleSheetLayoutView="80" workbookViewId="0"/>
  </sheetViews>
  <sheetFormatPr defaultColWidth="4.625" defaultRowHeight="21.95" customHeight="1" x14ac:dyDescent="0.15"/>
  <cols>
    <col min="1" max="1" width="24.375" style="370" customWidth="1"/>
    <col min="2" max="3" width="9.875" style="100" customWidth="1"/>
    <col min="4" max="4" width="10.625" style="100" customWidth="1"/>
    <col min="5" max="8" width="17.625" style="100" customWidth="1"/>
    <col min="9" max="9" width="17.75" style="100" customWidth="1"/>
    <col min="10" max="12" width="9.875" style="100" customWidth="1"/>
    <col min="13" max="13" width="7" style="100" bestFit="1" customWidth="1"/>
    <col min="14" max="16384" width="4.625" style="100"/>
  </cols>
  <sheetData>
    <row r="1" spans="1:23" ht="21.95" customHeight="1" x14ac:dyDescent="0.15">
      <c r="A1" s="319" t="s">
        <v>446</v>
      </c>
      <c r="B1" s="127"/>
      <c r="C1" s="127"/>
      <c r="D1" s="127"/>
      <c r="E1" s="127"/>
      <c r="F1" s="127"/>
      <c r="G1" s="127"/>
      <c r="H1" s="127"/>
      <c r="I1" s="127"/>
      <c r="J1" s="127"/>
      <c r="K1" s="225"/>
      <c r="L1" s="13"/>
      <c r="M1" s="13"/>
      <c r="N1" s="13"/>
      <c r="O1" s="13"/>
      <c r="P1" s="13"/>
      <c r="Q1" s="13"/>
      <c r="R1" s="13"/>
      <c r="S1" s="13"/>
      <c r="T1" s="13"/>
      <c r="U1" s="13"/>
      <c r="V1" s="13"/>
      <c r="W1" s="13"/>
    </row>
    <row r="2" spans="1:23" ht="21.95" customHeight="1" thickBot="1" x14ac:dyDescent="0.2">
      <c r="A2" s="369" t="s">
        <v>457</v>
      </c>
      <c r="B2" s="105"/>
      <c r="C2" s="105"/>
      <c r="D2" s="105"/>
      <c r="E2" s="105"/>
      <c r="F2" s="105"/>
      <c r="G2" s="105"/>
      <c r="H2" s="105"/>
      <c r="I2" s="105"/>
      <c r="L2" s="79" t="s">
        <v>835</v>
      </c>
    </row>
    <row r="3" spans="1:23" ht="21.95" customHeight="1" x14ac:dyDescent="0.15">
      <c r="A3" s="275" t="s">
        <v>447</v>
      </c>
      <c r="B3" s="101" t="s">
        <v>448</v>
      </c>
      <c r="C3" s="321" t="s">
        <v>449</v>
      </c>
      <c r="D3" s="322"/>
      <c r="E3" s="322"/>
      <c r="F3" s="322"/>
      <c r="G3" s="322"/>
      <c r="H3" s="322"/>
      <c r="I3" s="323"/>
      <c r="J3" s="102" t="s">
        <v>456</v>
      </c>
      <c r="K3" s="102" t="s">
        <v>259</v>
      </c>
      <c r="L3" s="102" t="s">
        <v>231</v>
      </c>
    </row>
    <row r="4" spans="1:23" ht="27" x14ac:dyDescent="0.15">
      <c r="A4" s="291"/>
      <c r="B4" s="138"/>
      <c r="C4" s="320" t="s">
        <v>448</v>
      </c>
      <c r="D4" s="324" t="s">
        <v>450</v>
      </c>
      <c r="E4" s="325"/>
      <c r="F4" s="325"/>
      <c r="G4" s="325"/>
      <c r="H4" s="326"/>
      <c r="I4" s="346" t="s">
        <v>849</v>
      </c>
      <c r="J4" s="139"/>
      <c r="K4" s="139"/>
      <c r="L4" s="139"/>
    </row>
    <row r="5" spans="1:23" ht="21.95" customHeight="1" x14ac:dyDescent="0.15">
      <c r="A5" s="291"/>
      <c r="B5" s="138"/>
      <c r="C5" s="141"/>
      <c r="D5" s="327" t="s">
        <v>448</v>
      </c>
      <c r="E5" s="328" t="s">
        <v>452</v>
      </c>
      <c r="F5" s="328" t="s">
        <v>453</v>
      </c>
      <c r="G5" s="328" t="s">
        <v>454</v>
      </c>
      <c r="H5" s="329" t="s">
        <v>455</v>
      </c>
      <c r="I5" s="142"/>
      <c r="J5" s="140"/>
      <c r="K5" s="140"/>
      <c r="L5" s="140"/>
    </row>
    <row r="6" spans="1:23" ht="21.95" customHeight="1" x14ac:dyDescent="0.15">
      <c r="A6" s="292" t="s">
        <v>850</v>
      </c>
      <c r="B6" s="424">
        <v>54115</v>
      </c>
      <c r="C6" s="425">
        <v>28935</v>
      </c>
      <c r="D6" s="425">
        <v>25859</v>
      </c>
      <c r="E6" s="425">
        <v>10718</v>
      </c>
      <c r="F6" s="425">
        <v>10182</v>
      </c>
      <c r="G6" s="425">
        <v>628</v>
      </c>
      <c r="H6" s="425">
        <v>4331</v>
      </c>
      <c r="I6" s="425">
        <v>3076</v>
      </c>
      <c r="J6" s="425">
        <v>540</v>
      </c>
      <c r="K6" s="425">
        <v>24088</v>
      </c>
      <c r="L6" s="425">
        <v>552</v>
      </c>
    </row>
    <row r="7" spans="1:23" ht="21.95" customHeight="1" x14ac:dyDescent="0.15">
      <c r="A7" s="291" t="s">
        <v>851</v>
      </c>
      <c r="B7" s="163">
        <v>108616</v>
      </c>
      <c r="C7" s="425">
        <v>81676</v>
      </c>
      <c r="D7" s="425">
        <v>69903</v>
      </c>
      <c r="E7" s="425">
        <v>21436</v>
      </c>
      <c r="F7" s="425">
        <v>36990</v>
      </c>
      <c r="G7" s="425">
        <v>1405</v>
      </c>
      <c r="H7" s="425">
        <v>10072</v>
      </c>
      <c r="I7" s="425">
        <v>11773</v>
      </c>
      <c r="J7" s="425">
        <v>1243</v>
      </c>
      <c r="K7" s="425">
        <v>24088</v>
      </c>
      <c r="L7" s="425">
        <v>1609</v>
      </c>
      <c r="M7" s="39"/>
    </row>
    <row r="8" spans="1:23" ht="21.95" customHeight="1" x14ac:dyDescent="0.15">
      <c r="A8" s="291" t="s">
        <v>542</v>
      </c>
      <c r="B8" s="426">
        <f>ROUND(B7/B6,3)</f>
        <v>2.0070000000000001</v>
      </c>
      <c r="C8" s="427">
        <f t="shared" ref="C8:L8" si="0">ROUND(C7/C6,3)</f>
        <v>2.823</v>
      </c>
      <c r="D8" s="427">
        <f t="shared" si="0"/>
        <v>2.7029999999999998</v>
      </c>
      <c r="E8" s="427">
        <f t="shared" si="0"/>
        <v>2</v>
      </c>
      <c r="F8" s="427">
        <f t="shared" si="0"/>
        <v>3.633</v>
      </c>
      <c r="G8" s="427">
        <f t="shared" si="0"/>
        <v>2.2370000000000001</v>
      </c>
      <c r="H8" s="427">
        <f t="shared" si="0"/>
        <v>2.3260000000000001</v>
      </c>
      <c r="I8" s="427">
        <f t="shared" si="0"/>
        <v>3.827</v>
      </c>
      <c r="J8" s="427">
        <f t="shared" si="0"/>
        <v>2.302</v>
      </c>
      <c r="K8" s="427">
        <f t="shared" si="0"/>
        <v>1</v>
      </c>
      <c r="L8" s="427">
        <f t="shared" si="0"/>
        <v>2.915</v>
      </c>
    </row>
    <row r="9" spans="1:23" ht="21.95" customHeight="1" x14ac:dyDescent="0.15">
      <c r="A9" s="291" t="s">
        <v>451</v>
      </c>
      <c r="B9" s="163"/>
      <c r="C9" s="164"/>
      <c r="D9" s="164"/>
      <c r="E9" s="164"/>
      <c r="F9" s="164"/>
      <c r="G9" s="164"/>
      <c r="H9" s="164"/>
      <c r="I9" s="164"/>
      <c r="J9" s="164"/>
      <c r="K9" s="164"/>
      <c r="L9" s="164"/>
    </row>
    <row r="10" spans="1:23" ht="21.95" customHeight="1" x14ac:dyDescent="0.15">
      <c r="A10" s="382" t="s">
        <v>852</v>
      </c>
      <c r="B10" s="163">
        <v>3151</v>
      </c>
      <c r="C10" s="425">
        <v>3141</v>
      </c>
      <c r="D10" s="425">
        <v>2821</v>
      </c>
      <c r="E10" s="425" t="s">
        <v>594</v>
      </c>
      <c r="F10" s="425">
        <v>2597</v>
      </c>
      <c r="G10" s="425">
        <v>5</v>
      </c>
      <c r="H10" s="425">
        <v>219</v>
      </c>
      <c r="I10" s="425">
        <v>320</v>
      </c>
      <c r="J10" s="425">
        <v>10</v>
      </c>
      <c r="K10" s="425" t="s">
        <v>594</v>
      </c>
      <c r="L10" s="425" t="s">
        <v>594</v>
      </c>
    </row>
    <row r="11" spans="1:23" ht="21.95" customHeight="1" x14ac:dyDescent="0.15">
      <c r="A11" s="382" t="s">
        <v>792</v>
      </c>
      <c r="B11" s="163">
        <v>12537</v>
      </c>
      <c r="C11" s="425">
        <v>12486</v>
      </c>
      <c r="D11" s="425">
        <v>10798</v>
      </c>
      <c r="E11" s="425" t="s">
        <v>594</v>
      </c>
      <c r="F11" s="425">
        <v>10147</v>
      </c>
      <c r="G11" s="425">
        <v>12</v>
      </c>
      <c r="H11" s="425">
        <v>639</v>
      </c>
      <c r="I11" s="425">
        <v>1688</v>
      </c>
      <c r="J11" s="425">
        <v>51</v>
      </c>
      <c r="K11" s="425" t="s">
        <v>594</v>
      </c>
      <c r="L11" s="425" t="s">
        <v>594</v>
      </c>
    </row>
    <row r="12" spans="1:23" ht="21.95" customHeight="1" x14ac:dyDescent="0.15">
      <c r="A12" s="382" t="s">
        <v>793</v>
      </c>
      <c r="B12" s="163">
        <v>4180</v>
      </c>
      <c r="C12" s="425">
        <v>4166</v>
      </c>
      <c r="D12" s="425">
        <v>3767</v>
      </c>
      <c r="E12" s="425" t="s">
        <v>594</v>
      </c>
      <c r="F12" s="425">
        <v>3493</v>
      </c>
      <c r="G12" s="425">
        <v>5</v>
      </c>
      <c r="H12" s="425">
        <v>269</v>
      </c>
      <c r="I12" s="425">
        <v>399</v>
      </c>
      <c r="J12" s="425">
        <v>14</v>
      </c>
      <c r="K12" s="425" t="s">
        <v>594</v>
      </c>
      <c r="L12" s="425" t="s">
        <v>594</v>
      </c>
    </row>
    <row r="13" spans="1:23" ht="21.95" customHeight="1" x14ac:dyDescent="0.15">
      <c r="A13" s="382" t="s">
        <v>794</v>
      </c>
      <c r="B13" s="163">
        <v>8245</v>
      </c>
      <c r="C13" s="425">
        <v>8199</v>
      </c>
      <c r="D13" s="425">
        <v>7085</v>
      </c>
      <c r="E13" s="425">
        <v>1</v>
      </c>
      <c r="F13" s="425">
        <v>5900</v>
      </c>
      <c r="G13" s="425">
        <v>78</v>
      </c>
      <c r="H13" s="425">
        <v>1106</v>
      </c>
      <c r="I13" s="425">
        <v>1114</v>
      </c>
      <c r="J13" s="425">
        <v>33</v>
      </c>
      <c r="K13" s="425">
        <v>13</v>
      </c>
      <c r="L13" s="425" t="s">
        <v>594</v>
      </c>
    </row>
    <row r="14" spans="1:23" ht="21.95" customHeight="1" x14ac:dyDescent="0.15">
      <c r="A14" s="382" t="s">
        <v>795</v>
      </c>
      <c r="B14" s="163">
        <v>32087</v>
      </c>
      <c r="C14" s="425">
        <v>31917</v>
      </c>
      <c r="D14" s="425">
        <v>26458</v>
      </c>
      <c r="E14" s="425">
        <v>2</v>
      </c>
      <c r="F14" s="425">
        <v>23130</v>
      </c>
      <c r="G14" s="425">
        <v>212</v>
      </c>
      <c r="H14" s="425">
        <v>3114</v>
      </c>
      <c r="I14" s="425">
        <v>5459</v>
      </c>
      <c r="J14" s="425">
        <v>157</v>
      </c>
      <c r="K14" s="425">
        <v>13</v>
      </c>
      <c r="L14" s="425" t="s">
        <v>594</v>
      </c>
    </row>
    <row r="15" spans="1:23" ht="21.95" customHeight="1" x14ac:dyDescent="0.15">
      <c r="A15" s="382" t="s">
        <v>796</v>
      </c>
      <c r="B15" s="163">
        <v>14307</v>
      </c>
      <c r="C15" s="425">
        <v>14240</v>
      </c>
      <c r="D15" s="425">
        <v>12462</v>
      </c>
      <c r="E15" s="425">
        <v>1</v>
      </c>
      <c r="F15" s="425">
        <v>10565</v>
      </c>
      <c r="G15" s="425">
        <v>114</v>
      </c>
      <c r="H15" s="425">
        <v>1782</v>
      </c>
      <c r="I15" s="425">
        <v>1778</v>
      </c>
      <c r="J15" s="425">
        <v>54</v>
      </c>
      <c r="K15" s="425">
        <v>13</v>
      </c>
      <c r="L15" s="425" t="s">
        <v>594</v>
      </c>
    </row>
    <row r="16" spans="1:23" ht="21.95" customHeight="1" x14ac:dyDescent="0.15">
      <c r="A16" s="382" t="s">
        <v>797</v>
      </c>
      <c r="B16" s="163">
        <v>24603</v>
      </c>
      <c r="C16" s="425">
        <v>14976</v>
      </c>
      <c r="D16" s="425">
        <v>12367</v>
      </c>
      <c r="E16" s="425">
        <v>7194</v>
      </c>
      <c r="F16" s="425">
        <v>2512</v>
      </c>
      <c r="G16" s="425">
        <v>413</v>
      </c>
      <c r="H16" s="425">
        <v>2248</v>
      </c>
      <c r="I16" s="425">
        <v>2609</v>
      </c>
      <c r="J16" s="425">
        <v>232</v>
      </c>
      <c r="K16" s="425">
        <v>9395</v>
      </c>
      <c r="L16" s="425" t="s">
        <v>594</v>
      </c>
    </row>
    <row r="17" spans="1:12" ht="21.95" customHeight="1" thickBot="1" x14ac:dyDescent="0.2">
      <c r="A17" s="383" t="s">
        <v>798</v>
      </c>
      <c r="B17" s="428">
        <v>48072</v>
      </c>
      <c r="C17" s="429">
        <v>38108</v>
      </c>
      <c r="D17" s="429">
        <v>28019</v>
      </c>
      <c r="E17" s="429">
        <v>14388</v>
      </c>
      <c r="F17" s="429">
        <v>7984</v>
      </c>
      <c r="G17" s="429">
        <v>885</v>
      </c>
      <c r="H17" s="429">
        <v>4762</v>
      </c>
      <c r="I17" s="429">
        <v>10089</v>
      </c>
      <c r="J17" s="429">
        <v>569</v>
      </c>
      <c r="K17" s="429">
        <v>9395</v>
      </c>
      <c r="L17" s="429" t="s">
        <v>594</v>
      </c>
    </row>
    <row r="18" spans="1:12" ht="18" customHeight="1" x14ac:dyDescent="0.15">
      <c r="A18" s="103"/>
      <c r="J18" s="46"/>
      <c r="L18" s="416" t="s">
        <v>845</v>
      </c>
    </row>
  </sheetData>
  <phoneticPr fontId="2"/>
  <printOptions horizontalCentered="1"/>
  <pageMargins left="0.59055118110236227" right="0.59055118110236227" top="0.78740157480314965" bottom="0.39370078740157483" header="0.51181102362204722" footer="0.51181102362204722"/>
  <pageSetup paperSize="9" scale="53" firstPageNumber="9" orientation="portrait" r:id="rId1"/>
  <headerFooter scaleWithDoc="0" alignWithMargins="0">
    <oddFooter>&amp;C18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F23"/>
  <sheetViews>
    <sheetView showGridLines="0" view="pageBreakPreview" zoomScaleNormal="80" zoomScaleSheetLayoutView="100" workbookViewId="0"/>
  </sheetViews>
  <sheetFormatPr defaultColWidth="4.625" defaultRowHeight="21.95" customHeight="1" x14ac:dyDescent="0.15"/>
  <cols>
    <col min="1" max="1" width="30.125" style="370" customWidth="1"/>
    <col min="2" max="5" width="17.625" style="100" customWidth="1"/>
    <col min="6" max="6" width="4.625" style="100"/>
    <col min="7" max="7" width="7" style="100" bestFit="1" customWidth="1"/>
    <col min="8" max="16384" width="4.625" style="100"/>
  </cols>
  <sheetData>
    <row r="1" spans="1:32" ht="21.95" customHeight="1" x14ac:dyDescent="0.15">
      <c r="A1" s="319" t="s">
        <v>446</v>
      </c>
      <c r="B1" s="127"/>
      <c r="C1" s="127"/>
      <c r="D1" s="127"/>
      <c r="E1" s="127"/>
      <c r="F1" s="127"/>
      <c r="G1" s="127"/>
      <c r="H1" s="127"/>
      <c r="I1" s="127"/>
      <c r="J1" s="127"/>
      <c r="K1" s="225"/>
      <c r="L1" s="13"/>
      <c r="M1" s="13"/>
      <c r="N1" s="13"/>
      <c r="O1" s="13"/>
      <c r="P1" s="13"/>
      <c r="Q1" s="13"/>
      <c r="R1" s="13"/>
      <c r="S1" s="13"/>
      <c r="T1" s="13"/>
      <c r="U1" s="13"/>
      <c r="V1" s="13"/>
      <c r="W1" s="13"/>
    </row>
    <row r="2" spans="1:32" ht="16.5" customHeight="1" x14ac:dyDescent="0.15">
      <c r="A2" s="369" t="s">
        <v>475</v>
      </c>
      <c r="B2" s="217"/>
      <c r="C2" s="217"/>
      <c r="D2" s="217"/>
      <c r="F2" s="1"/>
      <c r="G2" s="1"/>
      <c r="H2" s="1"/>
      <c r="I2" s="1"/>
      <c r="J2" s="1"/>
      <c r="K2" s="1"/>
      <c r="L2" s="1"/>
      <c r="M2" s="1"/>
      <c r="N2" s="1"/>
      <c r="O2" s="1"/>
      <c r="P2" s="1"/>
      <c r="Q2" s="1"/>
      <c r="R2" s="1"/>
      <c r="S2" s="1"/>
      <c r="T2" s="1"/>
      <c r="U2" s="1"/>
      <c r="V2" s="1"/>
      <c r="W2" s="1"/>
      <c r="X2" s="1"/>
      <c r="Y2" s="1"/>
      <c r="Z2" s="1"/>
      <c r="AA2" s="1"/>
      <c r="AB2" s="1"/>
      <c r="AC2" s="1"/>
      <c r="AD2" s="1"/>
      <c r="AE2" s="1"/>
      <c r="AF2" s="1"/>
    </row>
    <row r="3" spans="1:32" ht="16.5" customHeight="1" thickBot="1" x14ac:dyDescent="0.2">
      <c r="A3" s="369"/>
      <c r="B3" s="217"/>
      <c r="C3" s="217"/>
      <c r="D3" s="217"/>
      <c r="E3" s="79" t="s">
        <v>583</v>
      </c>
      <c r="F3" s="1"/>
      <c r="G3" s="1"/>
      <c r="H3" s="1"/>
      <c r="I3" s="1"/>
      <c r="J3" s="1"/>
      <c r="K3" s="1"/>
      <c r="L3" s="1"/>
      <c r="M3" s="1"/>
      <c r="N3" s="1"/>
      <c r="O3" s="1"/>
      <c r="P3" s="1"/>
      <c r="Q3" s="1"/>
      <c r="R3" s="1"/>
      <c r="S3" s="1"/>
      <c r="T3" s="1"/>
      <c r="U3" s="1"/>
      <c r="V3" s="1"/>
      <c r="W3" s="1"/>
      <c r="X3" s="1"/>
      <c r="Y3" s="1"/>
      <c r="Z3" s="1"/>
      <c r="AA3" s="1"/>
      <c r="AB3" s="1"/>
      <c r="AC3" s="1"/>
      <c r="AD3" s="1"/>
      <c r="AE3" s="1"/>
      <c r="AF3" s="1"/>
    </row>
    <row r="4" spans="1:32" ht="21.95" customHeight="1" x14ac:dyDescent="0.15">
      <c r="A4" s="103" t="s">
        <v>458</v>
      </c>
      <c r="B4" s="133" t="s">
        <v>460</v>
      </c>
      <c r="C4" s="133" t="s">
        <v>461</v>
      </c>
      <c r="D4" s="133" t="s">
        <v>462</v>
      </c>
      <c r="E4" s="305" t="s">
        <v>463</v>
      </c>
      <c r="F4" s="1"/>
      <c r="G4" s="1"/>
      <c r="H4" s="1"/>
      <c r="I4" s="1"/>
      <c r="J4" s="1"/>
      <c r="K4" s="1"/>
      <c r="L4" s="1"/>
      <c r="M4" s="1"/>
      <c r="N4" s="1"/>
      <c r="O4" s="1"/>
      <c r="P4" s="1"/>
      <c r="Q4" s="1"/>
      <c r="R4" s="1"/>
      <c r="S4" s="1"/>
      <c r="T4" s="1"/>
      <c r="U4" s="1"/>
      <c r="V4" s="1"/>
      <c r="W4" s="1"/>
      <c r="X4" s="1"/>
      <c r="Y4" s="1"/>
      <c r="Z4" s="1"/>
      <c r="AA4" s="1"/>
      <c r="AB4" s="1"/>
      <c r="AC4" s="1"/>
      <c r="AD4" s="1"/>
      <c r="AE4" s="1"/>
      <c r="AF4" s="1"/>
    </row>
    <row r="5" spans="1:32" ht="21.95" customHeight="1" x14ac:dyDescent="0.15">
      <c r="A5" s="49" t="s">
        <v>459</v>
      </c>
      <c r="B5" s="151">
        <f>SUM(B6,B9,B14,B21,B22)</f>
        <v>55394</v>
      </c>
      <c r="C5" s="150">
        <f t="shared" ref="C5:D5" si="0">SUM(C6,C9,C14,C21,C22)</f>
        <v>115006</v>
      </c>
      <c r="D5" s="150">
        <f t="shared" si="0"/>
        <v>52544</v>
      </c>
      <c r="E5" s="145">
        <v>2.08</v>
      </c>
      <c r="F5" s="1"/>
      <c r="G5" s="1"/>
      <c r="H5" s="1"/>
      <c r="I5" s="1"/>
      <c r="J5" s="1"/>
      <c r="K5" s="1"/>
      <c r="L5" s="1"/>
      <c r="M5" s="1"/>
      <c r="N5" s="1"/>
      <c r="O5" s="1"/>
      <c r="P5" s="1"/>
      <c r="Q5" s="1"/>
      <c r="R5" s="1"/>
      <c r="S5" s="1"/>
      <c r="T5" s="1"/>
      <c r="U5" s="1"/>
      <c r="V5" s="1"/>
      <c r="W5" s="1"/>
      <c r="X5" s="1"/>
      <c r="Y5" s="1"/>
      <c r="Z5" s="1"/>
      <c r="AA5" s="1"/>
      <c r="AB5" s="1"/>
      <c r="AC5" s="1"/>
      <c r="AD5" s="1"/>
      <c r="AE5" s="1"/>
      <c r="AF5" s="1"/>
    </row>
    <row r="6" spans="1:32" ht="21.95" customHeight="1" x14ac:dyDescent="0.15">
      <c r="A6" s="52" t="s">
        <v>261</v>
      </c>
      <c r="B6" s="151">
        <f>SUM(B7:B8)</f>
        <v>234</v>
      </c>
      <c r="C6" s="150">
        <f t="shared" ref="C6:D6" si="1">SUM(C7:C8)</f>
        <v>466</v>
      </c>
      <c r="D6" s="150">
        <f t="shared" si="1"/>
        <v>330</v>
      </c>
      <c r="E6" s="145">
        <v>1.99</v>
      </c>
      <c r="F6" s="1"/>
      <c r="G6" s="1"/>
      <c r="H6" s="1"/>
      <c r="I6" s="1"/>
      <c r="J6" s="1"/>
      <c r="K6" s="1"/>
      <c r="L6" s="1"/>
      <c r="M6" s="1"/>
      <c r="N6" s="1"/>
      <c r="O6" s="1"/>
      <c r="P6" s="1"/>
      <c r="Q6" s="1"/>
      <c r="R6" s="1"/>
      <c r="S6" s="1"/>
      <c r="T6" s="1"/>
      <c r="U6" s="1"/>
      <c r="V6" s="1"/>
      <c r="W6" s="1"/>
      <c r="X6" s="1"/>
      <c r="Y6" s="1"/>
      <c r="Z6" s="1"/>
      <c r="AA6" s="1"/>
      <c r="AB6" s="1"/>
      <c r="AC6" s="1"/>
      <c r="AD6" s="1"/>
      <c r="AE6" s="1"/>
      <c r="AF6" s="1"/>
    </row>
    <row r="7" spans="1:32" ht="21.95" customHeight="1" x14ac:dyDescent="0.15">
      <c r="A7" s="104" t="s">
        <v>464</v>
      </c>
      <c r="B7" s="152">
        <v>163</v>
      </c>
      <c r="C7" s="153">
        <v>336</v>
      </c>
      <c r="D7" s="153">
        <v>250</v>
      </c>
      <c r="E7" s="146">
        <v>2.06</v>
      </c>
      <c r="F7" s="1"/>
      <c r="G7" s="1"/>
      <c r="H7" s="1"/>
      <c r="I7" s="1"/>
      <c r="J7" s="1"/>
      <c r="K7" s="1"/>
      <c r="L7" s="1"/>
      <c r="M7" s="1"/>
      <c r="N7" s="1"/>
      <c r="O7" s="1"/>
      <c r="P7" s="1"/>
      <c r="Q7" s="1"/>
      <c r="R7" s="1"/>
      <c r="S7" s="1"/>
      <c r="T7" s="1"/>
      <c r="U7" s="1"/>
      <c r="V7" s="1"/>
      <c r="W7" s="1"/>
      <c r="X7" s="1"/>
      <c r="Y7" s="1"/>
      <c r="Z7" s="1"/>
      <c r="AA7" s="1"/>
      <c r="AB7" s="1"/>
      <c r="AC7" s="1"/>
      <c r="AD7" s="1"/>
      <c r="AE7" s="1"/>
      <c r="AF7" s="1"/>
    </row>
    <row r="8" spans="1:32" ht="21.95" customHeight="1" x14ac:dyDescent="0.15">
      <c r="A8" s="104" t="s">
        <v>465</v>
      </c>
      <c r="B8" s="152">
        <v>71</v>
      </c>
      <c r="C8" s="153">
        <v>130</v>
      </c>
      <c r="D8" s="153">
        <v>80</v>
      </c>
      <c r="E8" s="146">
        <v>1.83</v>
      </c>
      <c r="F8" s="1"/>
      <c r="G8" s="1"/>
      <c r="H8" s="1"/>
      <c r="I8" s="1"/>
      <c r="J8" s="1"/>
      <c r="K8" s="1"/>
      <c r="L8" s="1"/>
      <c r="M8" s="1"/>
      <c r="N8" s="1"/>
      <c r="O8" s="1"/>
      <c r="P8" s="1"/>
      <c r="Q8" s="1"/>
      <c r="R8" s="1"/>
      <c r="S8" s="1"/>
      <c r="T8" s="1"/>
      <c r="U8" s="1"/>
      <c r="V8" s="1"/>
      <c r="W8" s="1"/>
      <c r="X8" s="1"/>
      <c r="Y8" s="1"/>
      <c r="Z8" s="1"/>
      <c r="AA8" s="1"/>
      <c r="AB8" s="1"/>
      <c r="AC8" s="1"/>
      <c r="AD8" s="1"/>
      <c r="AE8" s="1"/>
      <c r="AF8" s="1"/>
    </row>
    <row r="9" spans="1:32" ht="17.25" customHeight="1" x14ac:dyDescent="0.15">
      <c r="A9" s="143" t="s">
        <v>262</v>
      </c>
      <c r="B9" s="151">
        <f>SUM(B10:B13)</f>
        <v>226</v>
      </c>
      <c r="C9" s="150">
        <f t="shared" ref="C9:D9" si="2">SUM(C10:C13)</f>
        <v>803</v>
      </c>
      <c r="D9" s="150">
        <f t="shared" si="2"/>
        <v>608</v>
      </c>
      <c r="E9" s="145">
        <v>3.55</v>
      </c>
      <c r="F9" s="1"/>
      <c r="G9" s="1"/>
      <c r="H9" s="1"/>
      <c r="I9" s="1"/>
      <c r="J9" s="1"/>
      <c r="K9" s="1"/>
      <c r="L9" s="1"/>
      <c r="M9" s="1"/>
      <c r="N9" s="1"/>
      <c r="O9" s="1"/>
      <c r="P9" s="1"/>
      <c r="Q9" s="1"/>
      <c r="R9" s="1"/>
      <c r="S9" s="1"/>
      <c r="T9" s="1"/>
      <c r="U9" s="1"/>
      <c r="V9" s="1"/>
      <c r="W9" s="1"/>
      <c r="X9" s="1"/>
      <c r="Y9" s="1"/>
      <c r="Z9" s="1"/>
      <c r="AA9" s="1"/>
      <c r="AB9" s="1"/>
      <c r="AC9" s="1"/>
      <c r="AD9" s="1"/>
      <c r="AE9" s="1"/>
      <c r="AF9" s="1"/>
    </row>
    <row r="10" spans="1:32" ht="21.75" customHeight="1" x14ac:dyDescent="0.15">
      <c r="A10" s="104" t="s">
        <v>466</v>
      </c>
      <c r="B10" s="152">
        <v>95</v>
      </c>
      <c r="C10" s="153">
        <v>348</v>
      </c>
      <c r="D10" s="153">
        <v>268</v>
      </c>
      <c r="E10" s="146">
        <v>3.66</v>
      </c>
      <c r="F10" s="1"/>
      <c r="G10" s="1"/>
      <c r="H10" s="1"/>
      <c r="I10" s="1"/>
      <c r="J10" s="1"/>
      <c r="K10" s="1"/>
      <c r="L10" s="1"/>
      <c r="M10" s="1"/>
      <c r="N10" s="1"/>
      <c r="O10" s="1"/>
      <c r="P10" s="1"/>
      <c r="Q10" s="1"/>
      <c r="R10" s="1"/>
      <c r="S10" s="1"/>
      <c r="T10" s="1"/>
      <c r="U10" s="1"/>
      <c r="V10" s="1"/>
      <c r="W10" s="1"/>
      <c r="X10" s="1"/>
      <c r="Y10" s="1"/>
      <c r="Z10" s="1"/>
      <c r="AA10" s="1"/>
      <c r="AB10" s="1"/>
      <c r="AC10" s="1"/>
      <c r="AD10" s="1"/>
      <c r="AE10" s="1"/>
      <c r="AF10" s="1"/>
    </row>
    <row r="11" spans="1:32" ht="21.95" customHeight="1" x14ac:dyDescent="0.15">
      <c r="A11" s="104" t="s">
        <v>467</v>
      </c>
      <c r="B11" s="152">
        <v>61</v>
      </c>
      <c r="C11" s="153">
        <v>200</v>
      </c>
      <c r="D11" s="153">
        <v>144</v>
      </c>
      <c r="E11" s="146">
        <v>3.28</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row>
    <row r="12" spans="1:32" ht="21.95" customHeight="1" x14ac:dyDescent="0.15">
      <c r="A12" s="104" t="s">
        <v>468</v>
      </c>
      <c r="B12" s="152">
        <v>10</v>
      </c>
      <c r="C12" s="153">
        <v>38</v>
      </c>
      <c r="D12" s="153">
        <v>33</v>
      </c>
      <c r="E12" s="146">
        <v>3.8</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row>
    <row r="13" spans="1:32" ht="21.95" customHeight="1" x14ac:dyDescent="0.15">
      <c r="A13" s="104" t="s">
        <v>469</v>
      </c>
      <c r="B13" s="152">
        <v>60</v>
      </c>
      <c r="C13" s="153">
        <v>217</v>
      </c>
      <c r="D13" s="153">
        <v>163</v>
      </c>
      <c r="E13" s="146">
        <v>3.62</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row>
    <row r="14" spans="1:32" ht="21.95" customHeight="1" x14ac:dyDescent="0.15">
      <c r="A14" s="52" t="s">
        <v>263</v>
      </c>
      <c r="B14" s="151">
        <f>SUM(B15:B20)</f>
        <v>30268</v>
      </c>
      <c r="C14" s="150">
        <f t="shared" ref="C14:D14" si="3">SUM(C15:C20)</f>
        <v>76253</v>
      </c>
      <c r="D14" s="150">
        <f t="shared" si="3"/>
        <v>47418</v>
      </c>
      <c r="E14" s="145">
        <v>2.52</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ht="17.25" customHeight="1" x14ac:dyDescent="0.15">
      <c r="A15" s="104" t="s">
        <v>470</v>
      </c>
      <c r="B15" s="152">
        <v>2478</v>
      </c>
      <c r="C15" s="153">
        <v>5354</v>
      </c>
      <c r="D15" s="153">
        <v>3539</v>
      </c>
      <c r="E15" s="146">
        <v>2.16</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32" ht="21" customHeight="1" x14ac:dyDescent="0.15">
      <c r="A16" s="104" t="s">
        <v>471</v>
      </c>
      <c r="B16" s="152">
        <v>26107</v>
      </c>
      <c r="C16" s="153">
        <v>65099</v>
      </c>
      <c r="D16" s="153">
        <v>39671</v>
      </c>
      <c r="E16" s="146">
        <v>2.4900000000000002</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32" ht="21.95" customHeight="1" x14ac:dyDescent="0.15">
      <c r="A17" s="144" t="s">
        <v>472</v>
      </c>
      <c r="B17" s="152">
        <v>1199</v>
      </c>
      <c r="C17" s="153">
        <v>4119</v>
      </c>
      <c r="D17" s="153">
        <v>2990</v>
      </c>
      <c r="E17" s="146">
        <v>3.44</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ht="21.95" customHeight="1" x14ac:dyDescent="0.15">
      <c r="A18" s="104" t="s">
        <v>473</v>
      </c>
      <c r="B18" s="152"/>
      <c r="C18" s="153"/>
      <c r="D18" s="153"/>
      <c r="E18" s="146"/>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spans="1:32" ht="21.95" customHeight="1" x14ac:dyDescent="0.15">
      <c r="A19" s="47" t="s">
        <v>472</v>
      </c>
      <c r="B19" s="152">
        <v>484</v>
      </c>
      <c r="C19" s="153">
        <v>1681</v>
      </c>
      <c r="D19" s="153">
        <v>1218</v>
      </c>
      <c r="E19" s="146">
        <v>3.47</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21.95" customHeight="1" x14ac:dyDescent="0.15">
      <c r="A20" s="47" t="s">
        <v>474</v>
      </c>
      <c r="B20" s="152"/>
      <c r="C20" s="153"/>
      <c r="D20" s="153"/>
      <c r="E20" s="146"/>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21.95" customHeight="1" x14ac:dyDescent="0.15">
      <c r="A21" s="52" t="s">
        <v>264</v>
      </c>
      <c r="B21" s="151">
        <v>21473</v>
      </c>
      <c r="C21" s="150">
        <v>31813</v>
      </c>
      <c r="D21" s="150">
        <v>69</v>
      </c>
      <c r="E21" s="145">
        <v>1.48</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21.95" customHeight="1" thickBot="1" x14ac:dyDescent="0.2">
      <c r="A22" s="54" t="s">
        <v>265</v>
      </c>
      <c r="B22" s="154">
        <v>3193</v>
      </c>
      <c r="C22" s="155">
        <v>5671</v>
      </c>
      <c r="D22" s="155">
        <v>4119</v>
      </c>
      <c r="E22" s="226">
        <v>1.78</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21" customHeight="1" x14ac:dyDescent="0.15">
      <c r="A23" s="99"/>
      <c r="B23" s="157"/>
      <c r="C23" s="156"/>
      <c r="D23" s="157"/>
      <c r="E23" s="416" t="s">
        <v>845</v>
      </c>
      <c r="F23" s="369"/>
      <c r="G23" s="369"/>
      <c r="H23" s="369"/>
      <c r="I23" s="369"/>
      <c r="J23" s="369"/>
      <c r="K23" s="369"/>
      <c r="L23" s="369"/>
      <c r="M23" s="369"/>
    </row>
  </sheetData>
  <phoneticPr fontId="2"/>
  <printOptions horizontalCentered="1"/>
  <pageMargins left="0.59055118110236227" right="0.59055118110236227" top="0.78740157480314965" bottom="0.39370078740157483" header="0.51181102362204722" footer="0.51181102362204722"/>
  <pageSetup paperSize="9" scale="91" firstPageNumber="9" orientation="portrait" r:id="rId1"/>
  <headerFooter scaleWithDoc="0" alignWithMargins="0">
    <oddFooter>&amp;C18</oddFooter>
  </headerFooter>
  <ignoredErrors>
    <ignoredError sqref="B14:D1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14"/>
  <sheetViews>
    <sheetView showGridLines="0" view="pageBreakPreview" zoomScale="90" zoomScaleNormal="90" zoomScaleSheetLayoutView="90" workbookViewId="0"/>
  </sheetViews>
  <sheetFormatPr defaultColWidth="6.625" defaultRowHeight="21.95" customHeight="1" x14ac:dyDescent="0.15"/>
  <cols>
    <col min="1" max="1" width="29.125" style="100" customWidth="1"/>
    <col min="2" max="4" width="20.625" style="100" customWidth="1"/>
    <col min="5" max="8" width="6.625" style="100"/>
    <col min="9" max="9" width="25.125" style="100" bestFit="1" customWidth="1"/>
    <col min="10" max="10" width="13" style="100" bestFit="1" customWidth="1"/>
    <col min="11" max="11" width="14.125" style="100" bestFit="1" customWidth="1"/>
    <col min="12" max="12" width="6.625" style="100"/>
    <col min="13" max="13" width="8.375" style="100" bestFit="1" customWidth="1"/>
    <col min="14" max="16384" width="6.625" style="100"/>
  </cols>
  <sheetData>
    <row r="1" spans="1:21" ht="21.95" customHeight="1" x14ac:dyDescent="0.15">
      <c r="A1" s="319" t="s">
        <v>446</v>
      </c>
      <c r="B1" s="127"/>
      <c r="C1" s="127"/>
      <c r="D1" s="127"/>
      <c r="E1" s="127"/>
      <c r="F1" s="127"/>
      <c r="G1" s="127"/>
      <c r="H1" s="127"/>
      <c r="I1" s="225"/>
      <c r="J1" s="13"/>
      <c r="K1" s="13"/>
      <c r="L1" s="13"/>
      <c r="M1" s="13"/>
      <c r="N1" s="13"/>
      <c r="O1" s="13"/>
      <c r="P1" s="13"/>
      <c r="Q1" s="13"/>
      <c r="R1" s="13"/>
      <c r="S1" s="13"/>
      <c r="T1" s="13"/>
      <c r="U1" s="13"/>
    </row>
    <row r="2" spans="1:21" ht="21.95" customHeight="1" x14ac:dyDescent="0.15">
      <c r="A2" s="78" t="s">
        <v>478</v>
      </c>
      <c r="B2" s="99"/>
      <c r="C2" s="99"/>
      <c r="D2" s="99"/>
    </row>
    <row r="3" spans="1:21" ht="21.95" customHeight="1" thickBot="1" x14ac:dyDescent="0.2">
      <c r="A3" s="78"/>
      <c r="B3" s="99"/>
      <c r="C3" s="99"/>
      <c r="D3" s="79" t="s">
        <v>831</v>
      </c>
    </row>
    <row r="4" spans="1:21" ht="21.95" customHeight="1" x14ac:dyDescent="0.15">
      <c r="A4" s="103" t="s">
        <v>477</v>
      </c>
      <c r="B4" s="305" t="s">
        <v>479</v>
      </c>
      <c r="C4" s="305" t="s">
        <v>480</v>
      </c>
      <c r="D4" s="305" t="s">
        <v>481</v>
      </c>
    </row>
    <row r="5" spans="1:21" ht="21.95" customHeight="1" x14ac:dyDescent="0.15">
      <c r="A5" s="49" t="s">
        <v>350</v>
      </c>
      <c r="B5" s="355">
        <v>54115</v>
      </c>
      <c r="C5" s="417">
        <v>108616</v>
      </c>
      <c r="D5" s="418">
        <v>2.0099999999999998</v>
      </c>
    </row>
    <row r="6" spans="1:21" ht="21.95" customHeight="1" x14ac:dyDescent="0.15">
      <c r="A6" s="52" t="s">
        <v>836</v>
      </c>
      <c r="B6" s="355">
        <v>53375</v>
      </c>
      <c r="C6" s="419">
        <v>107511</v>
      </c>
      <c r="D6" s="404">
        <v>2.0099999999999998</v>
      </c>
      <c r="I6" s="22"/>
      <c r="J6" s="23"/>
      <c r="K6" s="24"/>
    </row>
    <row r="7" spans="1:21" ht="21.95" customHeight="1" x14ac:dyDescent="0.15">
      <c r="A7" s="100" t="s">
        <v>837</v>
      </c>
      <c r="B7" s="159">
        <v>27840</v>
      </c>
      <c r="C7" s="420">
        <v>65844</v>
      </c>
      <c r="D7" s="408">
        <v>2.37</v>
      </c>
      <c r="I7" s="25"/>
      <c r="J7" s="23"/>
      <c r="K7" s="24"/>
    </row>
    <row r="8" spans="1:21" ht="21.95" customHeight="1" x14ac:dyDescent="0.15">
      <c r="A8" s="100" t="s">
        <v>838</v>
      </c>
      <c r="B8" s="159">
        <v>2523</v>
      </c>
      <c r="C8" s="420">
        <v>4645</v>
      </c>
      <c r="D8" s="408">
        <v>1.84</v>
      </c>
      <c r="I8" s="25"/>
      <c r="J8" s="23"/>
      <c r="K8" s="24"/>
    </row>
    <row r="9" spans="1:21" ht="21.95" customHeight="1" x14ac:dyDescent="0.15">
      <c r="A9" s="100" t="s">
        <v>839</v>
      </c>
      <c r="B9" s="159">
        <v>20953</v>
      </c>
      <c r="C9" s="420">
        <v>33662</v>
      </c>
      <c r="D9" s="408">
        <v>1.61</v>
      </c>
      <c r="I9" s="25"/>
      <c r="J9" s="23"/>
      <c r="K9" s="24"/>
    </row>
    <row r="10" spans="1:21" ht="21.95" customHeight="1" x14ac:dyDescent="0.15">
      <c r="A10" s="100" t="s">
        <v>840</v>
      </c>
      <c r="B10" s="159">
        <v>1076</v>
      </c>
      <c r="C10" s="420">
        <v>1936</v>
      </c>
      <c r="D10" s="408">
        <v>1.8</v>
      </c>
      <c r="I10" s="25"/>
      <c r="J10" s="23"/>
      <c r="K10" s="24"/>
    </row>
    <row r="11" spans="1:21" ht="21.95" customHeight="1" x14ac:dyDescent="0.15">
      <c r="A11" s="100" t="s">
        <v>841</v>
      </c>
      <c r="B11" s="159">
        <v>983</v>
      </c>
      <c r="C11" s="420">
        <v>1424</v>
      </c>
      <c r="D11" s="408">
        <v>1.45</v>
      </c>
      <c r="I11" s="25"/>
      <c r="J11" s="23"/>
      <c r="K11" s="24"/>
    </row>
    <row r="12" spans="1:21" ht="21.95" customHeight="1" x14ac:dyDescent="0.15">
      <c r="A12" s="52" t="s">
        <v>842</v>
      </c>
      <c r="B12" s="355">
        <v>740</v>
      </c>
      <c r="C12" s="417">
        <v>1105</v>
      </c>
      <c r="D12" s="418">
        <v>1.49</v>
      </c>
    </row>
    <row r="13" spans="1:21" ht="21.95" customHeight="1" thickBot="1" x14ac:dyDescent="0.2">
      <c r="A13" s="54" t="s">
        <v>843</v>
      </c>
      <c r="B13" s="421">
        <v>0</v>
      </c>
      <c r="C13" s="422">
        <v>0</v>
      </c>
      <c r="D13" s="423">
        <v>0</v>
      </c>
    </row>
    <row r="14" spans="1:21" ht="21.95" customHeight="1" x14ac:dyDescent="0.15">
      <c r="A14" s="347"/>
      <c r="B14" s="61"/>
      <c r="C14" s="61"/>
      <c r="D14" s="416" t="s">
        <v>845</v>
      </c>
      <c r="E14" s="1"/>
    </row>
  </sheetData>
  <phoneticPr fontId="2"/>
  <printOptions horizontalCentered="1"/>
  <pageMargins left="0.59055118110236227" right="0.59055118110236227" top="0.39370078740157483" bottom="0.39370078740157483" header="0.51181102362204722" footer="0.51181102362204722"/>
  <pageSetup paperSize="9" firstPageNumber="9" orientation="portrait" r:id="rId1"/>
  <headerFooter scaleWithDoc="0" alignWithMargins="0">
    <oddFooter>&amp;C19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6"/>
  <sheetViews>
    <sheetView showGridLines="0" view="pageBreakPreview" zoomScale="90" zoomScaleNormal="90" zoomScaleSheetLayoutView="90" workbookViewId="0"/>
  </sheetViews>
  <sheetFormatPr defaultColWidth="6.625" defaultRowHeight="21.95" customHeight="1" x14ac:dyDescent="0.15"/>
  <cols>
    <col min="1" max="1" width="32.25" style="100" customWidth="1"/>
    <col min="2" max="7" width="15.625" style="100" customWidth="1"/>
    <col min="8" max="11" width="6.625" style="100"/>
    <col min="12" max="12" width="25.125" style="100" bestFit="1" customWidth="1"/>
    <col min="13" max="13" width="13" style="100" bestFit="1" customWidth="1"/>
    <col min="14" max="14" width="14.125" style="100" bestFit="1" customWidth="1"/>
    <col min="15" max="15" width="6.625" style="100"/>
    <col min="16" max="16" width="8.375" style="100" bestFit="1" customWidth="1"/>
    <col min="17" max="16384" width="6.625" style="100"/>
  </cols>
  <sheetData>
    <row r="1" spans="1:11" ht="21.95" customHeight="1" x14ac:dyDescent="0.15">
      <c r="A1" s="48" t="s">
        <v>590</v>
      </c>
      <c r="B1" s="127"/>
      <c r="C1" s="127"/>
      <c r="D1" s="127"/>
      <c r="E1" s="127"/>
      <c r="F1" s="127"/>
      <c r="G1" s="127"/>
    </row>
    <row r="2" spans="1:11" ht="21.95" customHeight="1" thickBot="1" x14ac:dyDescent="0.2">
      <c r="A2" s="105"/>
      <c r="B2" s="50"/>
      <c r="G2" s="135" t="s">
        <v>573</v>
      </c>
      <c r="I2" s="1"/>
      <c r="J2" s="1"/>
      <c r="K2" s="1"/>
    </row>
    <row r="3" spans="1:11" ht="21.95" customHeight="1" x14ac:dyDescent="0.15">
      <c r="A3" s="103" t="s">
        <v>591</v>
      </c>
      <c r="B3" s="102" t="s">
        <v>448</v>
      </c>
      <c r="C3" s="102" t="s">
        <v>340</v>
      </c>
      <c r="D3" s="102" t="s">
        <v>482</v>
      </c>
      <c r="E3" s="102" t="s">
        <v>483</v>
      </c>
      <c r="F3" s="102" t="s">
        <v>484</v>
      </c>
      <c r="G3" s="102" t="s">
        <v>260</v>
      </c>
      <c r="H3" s="104"/>
      <c r="I3" s="1"/>
      <c r="J3" s="1"/>
      <c r="K3" s="1"/>
    </row>
    <row r="4" spans="1:11" ht="21.95" customHeight="1" x14ac:dyDescent="0.15">
      <c r="A4" s="229" t="s">
        <v>448</v>
      </c>
      <c r="B4" s="158">
        <f>SUM(B5:B24)</f>
        <v>53212</v>
      </c>
      <c r="C4" s="158">
        <f t="shared" ref="C4:G4" si="0">SUM(C5:C24)</f>
        <v>41037</v>
      </c>
      <c r="D4" s="158">
        <f t="shared" si="0"/>
        <v>2693</v>
      </c>
      <c r="E4" s="158">
        <f t="shared" si="0"/>
        <v>1341</v>
      </c>
      <c r="F4" s="158">
        <f t="shared" si="0"/>
        <v>3272</v>
      </c>
      <c r="G4" s="158">
        <f t="shared" si="0"/>
        <v>1470</v>
      </c>
      <c r="H4" s="104"/>
      <c r="I4" s="1"/>
      <c r="J4" s="1"/>
      <c r="K4" s="1"/>
    </row>
    <row r="5" spans="1:11" ht="21.95" customHeight="1" x14ac:dyDescent="0.15">
      <c r="A5" s="100" t="s">
        <v>485</v>
      </c>
      <c r="B5" s="159">
        <v>549</v>
      </c>
      <c r="C5" s="160">
        <v>151</v>
      </c>
      <c r="D5" s="160">
        <v>16</v>
      </c>
      <c r="E5" s="160">
        <v>33</v>
      </c>
      <c r="F5" s="160">
        <v>211</v>
      </c>
      <c r="G5" s="160">
        <v>137</v>
      </c>
      <c r="H5" s="104"/>
      <c r="I5" s="1"/>
      <c r="J5" s="1"/>
      <c r="K5" s="1"/>
    </row>
    <row r="6" spans="1:11" ht="21.95" customHeight="1" x14ac:dyDescent="0.15">
      <c r="A6" s="100" t="s">
        <v>486</v>
      </c>
      <c r="B6" s="159">
        <v>60</v>
      </c>
      <c r="C6" s="160">
        <v>16</v>
      </c>
      <c r="D6" s="160">
        <v>1</v>
      </c>
      <c r="E6" s="160">
        <v>7</v>
      </c>
      <c r="F6" s="160">
        <v>22</v>
      </c>
      <c r="G6" s="160">
        <v>14</v>
      </c>
      <c r="H6" s="104"/>
      <c r="I6" s="53"/>
      <c r="J6" s="53"/>
    </row>
    <row r="7" spans="1:11" ht="21.95" customHeight="1" x14ac:dyDescent="0.15">
      <c r="A7" s="100" t="s">
        <v>487</v>
      </c>
      <c r="B7" s="159">
        <v>1</v>
      </c>
      <c r="C7" s="160">
        <v>1</v>
      </c>
      <c r="D7" s="160" t="s">
        <v>316</v>
      </c>
      <c r="E7" s="160" t="s">
        <v>316</v>
      </c>
      <c r="F7" s="160" t="s">
        <v>316</v>
      </c>
      <c r="G7" s="160" t="s">
        <v>316</v>
      </c>
      <c r="H7" s="104"/>
      <c r="I7" s="53"/>
      <c r="J7" s="53"/>
    </row>
    <row r="8" spans="1:11" ht="21.95" customHeight="1" x14ac:dyDescent="0.15">
      <c r="A8" s="100" t="s">
        <v>488</v>
      </c>
      <c r="B8" s="159">
        <v>3383</v>
      </c>
      <c r="C8" s="160">
        <v>2137</v>
      </c>
      <c r="D8" s="160">
        <v>475</v>
      </c>
      <c r="E8" s="160">
        <v>150</v>
      </c>
      <c r="F8" s="160">
        <v>482</v>
      </c>
      <c r="G8" s="160">
        <v>121</v>
      </c>
      <c r="H8" s="104"/>
      <c r="I8" s="53"/>
      <c r="J8" s="53"/>
    </row>
    <row r="9" spans="1:11" ht="21.95" customHeight="1" x14ac:dyDescent="0.15">
      <c r="A9" s="100" t="s">
        <v>489</v>
      </c>
      <c r="B9" s="159">
        <v>3186</v>
      </c>
      <c r="C9" s="160">
        <v>2600</v>
      </c>
      <c r="D9" s="160">
        <v>239</v>
      </c>
      <c r="E9" s="160">
        <v>47</v>
      </c>
      <c r="F9" s="160">
        <v>186</v>
      </c>
      <c r="G9" s="160">
        <v>55</v>
      </c>
      <c r="H9" s="104"/>
      <c r="I9" s="53"/>
      <c r="J9" s="53"/>
    </row>
    <row r="10" spans="1:11" ht="21.95" customHeight="1" x14ac:dyDescent="0.15">
      <c r="A10" s="100" t="s">
        <v>490</v>
      </c>
      <c r="B10" s="159">
        <v>243</v>
      </c>
      <c r="C10" s="160">
        <v>235</v>
      </c>
      <c r="D10" s="160">
        <v>7</v>
      </c>
      <c r="E10" s="160" t="s">
        <v>316</v>
      </c>
      <c r="F10" s="160">
        <v>1</v>
      </c>
      <c r="G10" s="160" t="s">
        <v>316</v>
      </c>
      <c r="H10" s="104"/>
      <c r="I10" s="53"/>
      <c r="J10" s="53"/>
    </row>
    <row r="11" spans="1:11" ht="21.95" customHeight="1" x14ac:dyDescent="0.15">
      <c r="A11" s="100" t="s">
        <v>491</v>
      </c>
      <c r="B11" s="159">
        <v>665</v>
      </c>
      <c r="C11" s="160">
        <v>566</v>
      </c>
      <c r="D11" s="160">
        <v>53</v>
      </c>
      <c r="E11" s="160">
        <v>3</v>
      </c>
      <c r="F11" s="160">
        <v>39</v>
      </c>
      <c r="G11" s="160">
        <v>2</v>
      </c>
      <c r="H11" s="104"/>
      <c r="I11" s="53"/>
      <c r="J11" s="53"/>
    </row>
    <row r="12" spans="1:11" ht="21.95" customHeight="1" x14ac:dyDescent="0.15">
      <c r="A12" s="100" t="s">
        <v>492</v>
      </c>
      <c r="B12" s="159">
        <v>2058</v>
      </c>
      <c r="C12" s="160">
        <v>1869</v>
      </c>
      <c r="D12" s="160">
        <v>50</v>
      </c>
      <c r="E12" s="160">
        <v>16</v>
      </c>
      <c r="F12" s="160">
        <v>109</v>
      </c>
      <c r="G12" s="160">
        <v>7</v>
      </c>
      <c r="H12" s="104"/>
      <c r="I12" s="53"/>
      <c r="J12" s="53"/>
    </row>
    <row r="13" spans="1:11" ht="21.95" customHeight="1" x14ac:dyDescent="0.15">
      <c r="A13" s="104" t="s">
        <v>493</v>
      </c>
      <c r="B13" s="159">
        <v>8532</v>
      </c>
      <c r="C13" s="160">
        <v>6783</v>
      </c>
      <c r="D13" s="160">
        <v>657</v>
      </c>
      <c r="E13" s="160">
        <v>251</v>
      </c>
      <c r="F13" s="160">
        <v>468</v>
      </c>
      <c r="G13" s="160">
        <v>357</v>
      </c>
      <c r="H13" s="104"/>
      <c r="I13" s="53"/>
      <c r="J13" s="53"/>
    </row>
    <row r="14" spans="1:11" ht="21.95" customHeight="1" x14ac:dyDescent="0.15">
      <c r="A14" s="104" t="s">
        <v>494</v>
      </c>
      <c r="B14" s="159">
        <v>1080</v>
      </c>
      <c r="C14" s="160">
        <v>971</v>
      </c>
      <c r="D14" s="160">
        <v>52</v>
      </c>
      <c r="E14" s="160">
        <v>13</v>
      </c>
      <c r="F14" s="160">
        <v>36</v>
      </c>
      <c r="G14" s="160">
        <v>8</v>
      </c>
      <c r="H14" s="104"/>
      <c r="I14" s="53"/>
      <c r="J14" s="53"/>
    </row>
    <row r="15" spans="1:11" ht="21.95" customHeight="1" x14ac:dyDescent="0.15">
      <c r="A15" s="104" t="s">
        <v>495</v>
      </c>
      <c r="B15" s="159">
        <v>1051</v>
      </c>
      <c r="C15" s="160">
        <v>575</v>
      </c>
      <c r="D15" s="160">
        <v>208</v>
      </c>
      <c r="E15" s="160">
        <v>29</v>
      </c>
      <c r="F15" s="160">
        <v>177</v>
      </c>
      <c r="G15" s="160">
        <v>59</v>
      </c>
      <c r="H15" s="104"/>
      <c r="I15" s="53"/>
      <c r="J15" s="53"/>
    </row>
    <row r="16" spans="1:11" ht="21.95" customHeight="1" x14ac:dyDescent="0.15">
      <c r="A16" s="104" t="s">
        <v>496</v>
      </c>
      <c r="B16" s="159">
        <v>1179</v>
      </c>
      <c r="C16" s="160">
        <v>682</v>
      </c>
      <c r="D16" s="160">
        <v>138</v>
      </c>
      <c r="E16" s="160">
        <v>74</v>
      </c>
      <c r="F16" s="160">
        <v>215</v>
      </c>
      <c r="G16" s="160">
        <v>70</v>
      </c>
      <c r="H16" s="104"/>
      <c r="I16" s="53"/>
      <c r="J16" s="53"/>
    </row>
    <row r="17" spans="1:11" ht="21.95" customHeight="1" x14ac:dyDescent="0.15">
      <c r="A17" s="104" t="s">
        <v>497</v>
      </c>
      <c r="B17" s="159">
        <v>5682</v>
      </c>
      <c r="C17" s="160">
        <v>4506</v>
      </c>
      <c r="D17" s="160">
        <v>214</v>
      </c>
      <c r="E17" s="160">
        <v>334</v>
      </c>
      <c r="F17" s="160">
        <v>313</v>
      </c>
      <c r="G17" s="160">
        <v>296</v>
      </c>
      <c r="H17" s="104"/>
      <c r="I17" s="53"/>
      <c r="J17" s="53"/>
    </row>
    <row r="18" spans="1:11" ht="21.95" customHeight="1" x14ac:dyDescent="0.15">
      <c r="A18" s="104" t="s">
        <v>498</v>
      </c>
      <c r="B18" s="159">
        <v>2480</v>
      </c>
      <c r="C18" s="160">
        <v>1793</v>
      </c>
      <c r="D18" s="160">
        <v>104</v>
      </c>
      <c r="E18" s="160">
        <v>115</v>
      </c>
      <c r="F18" s="160">
        <v>332</v>
      </c>
      <c r="G18" s="160">
        <v>123</v>
      </c>
      <c r="H18" s="104"/>
      <c r="I18" s="53"/>
      <c r="J18" s="53"/>
    </row>
    <row r="19" spans="1:11" ht="21.95" customHeight="1" x14ac:dyDescent="0.15">
      <c r="A19" s="104" t="s">
        <v>499</v>
      </c>
      <c r="B19" s="159">
        <v>2575</v>
      </c>
      <c r="C19" s="160">
        <v>2315</v>
      </c>
      <c r="D19" s="160">
        <v>31</v>
      </c>
      <c r="E19" s="160">
        <v>47</v>
      </c>
      <c r="F19" s="160">
        <v>158</v>
      </c>
      <c r="G19" s="160">
        <v>21</v>
      </c>
      <c r="H19" s="104"/>
      <c r="I19" s="53"/>
      <c r="J19" s="53"/>
    </row>
    <row r="20" spans="1:11" ht="21.95" customHeight="1" x14ac:dyDescent="0.15">
      <c r="A20" s="104" t="s">
        <v>500</v>
      </c>
      <c r="B20" s="159">
        <v>10134</v>
      </c>
      <c r="C20" s="160">
        <v>9482</v>
      </c>
      <c r="D20" s="160">
        <v>239</v>
      </c>
      <c r="E20" s="160">
        <v>157</v>
      </c>
      <c r="F20" s="160">
        <v>115</v>
      </c>
      <c r="G20" s="160">
        <v>116</v>
      </c>
      <c r="H20" s="104"/>
      <c r="I20" s="53"/>
      <c r="J20" s="53"/>
    </row>
    <row r="21" spans="1:11" ht="21.95" customHeight="1" x14ac:dyDescent="0.15">
      <c r="A21" s="104" t="s">
        <v>501</v>
      </c>
      <c r="B21" s="159">
        <v>317</v>
      </c>
      <c r="C21" s="160">
        <v>306</v>
      </c>
      <c r="D21" s="160">
        <v>5</v>
      </c>
      <c r="E21" s="160">
        <v>2</v>
      </c>
      <c r="F21" s="160">
        <v>1</v>
      </c>
      <c r="G21" s="160">
        <v>2</v>
      </c>
      <c r="H21" s="104"/>
      <c r="I21" s="53"/>
      <c r="J21" s="53"/>
    </row>
    <row r="22" spans="1:11" ht="21.95" customHeight="1" x14ac:dyDescent="0.15">
      <c r="A22" s="104" t="s">
        <v>502</v>
      </c>
      <c r="B22" s="159">
        <v>3409</v>
      </c>
      <c r="C22" s="160">
        <v>2815</v>
      </c>
      <c r="D22" s="160">
        <v>177</v>
      </c>
      <c r="E22" s="160">
        <v>44</v>
      </c>
      <c r="F22" s="160">
        <v>297</v>
      </c>
      <c r="G22" s="160">
        <v>50</v>
      </c>
      <c r="H22" s="104"/>
      <c r="I22" s="53"/>
      <c r="J22" s="53"/>
    </row>
    <row r="23" spans="1:11" ht="21.95" customHeight="1" x14ac:dyDescent="0.15">
      <c r="A23" s="104" t="s">
        <v>503</v>
      </c>
      <c r="B23" s="159">
        <v>2603</v>
      </c>
      <c r="C23" s="160">
        <v>2603</v>
      </c>
      <c r="D23" s="160" t="s">
        <v>316</v>
      </c>
      <c r="E23" s="160" t="s">
        <v>316</v>
      </c>
      <c r="F23" s="160" t="s">
        <v>316</v>
      </c>
      <c r="G23" s="160" t="s">
        <v>316</v>
      </c>
      <c r="H23" s="104"/>
      <c r="I23" s="1"/>
      <c r="J23" s="1"/>
      <c r="K23" s="1"/>
    </row>
    <row r="24" spans="1:11" ht="21.95" customHeight="1" thickBot="1" x14ac:dyDescent="0.2">
      <c r="A24" s="50" t="s">
        <v>504</v>
      </c>
      <c r="B24" s="161">
        <v>4025</v>
      </c>
      <c r="C24" s="162">
        <v>631</v>
      </c>
      <c r="D24" s="162">
        <v>27</v>
      </c>
      <c r="E24" s="162">
        <v>19</v>
      </c>
      <c r="F24" s="162">
        <v>110</v>
      </c>
      <c r="G24" s="162">
        <v>32</v>
      </c>
      <c r="H24" s="104"/>
      <c r="I24" s="1"/>
      <c r="J24" s="1"/>
      <c r="K24" s="1"/>
    </row>
    <row r="25" spans="1:11" ht="21.95" customHeight="1" x14ac:dyDescent="0.15">
      <c r="A25" s="206" t="s">
        <v>329</v>
      </c>
      <c r="B25" s="98"/>
      <c r="C25" s="98"/>
      <c r="D25" s="104"/>
      <c r="E25" s="104"/>
      <c r="F25" s="104"/>
      <c r="G25" s="416" t="s">
        <v>845</v>
      </c>
      <c r="H25" s="104"/>
      <c r="I25" s="1"/>
      <c r="J25" s="1"/>
      <c r="K25" s="1"/>
    </row>
    <row r="26" spans="1:11" ht="21.95" customHeight="1" x14ac:dyDescent="0.15">
      <c r="A26" s="507"/>
      <c r="B26" s="508"/>
      <c r="C26" s="508"/>
      <c r="D26" s="508"/>
      <c r="E26" s="508"/>
      <c r="F26" s="508"/>
      <c r="G26" s="104"/>
    </row>
  </sheetData>
  <mergeCells count="1">
    <mergeCell ref="A26:F26"/>
  </mergeCells>
  <phoneticPr fontId="2"/>
  <printOptions horizontalCentered="1"/>
  <pageMargins left="0.59055118110236227" right="0.59055118110236227" top="0.39370078740157483" bottom="0.39370078740157483" header="0.51181102362204722" footer="0.51181102362204722"/>
  <pageSetup paperSize="9" scale="73" firstPageNumber="9" orientation="portrait" r:id="rId1"/>
  <headerFooter scaleWithDoc="0" alignWithMargins="0">
    <oddFooter>&amp;C19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7"/>
  <sheetViews>
    <sheetView showGridLines="0" view="pageBreakPreview" zoomScale="80" zoomScaleNormal="75" zoomScaleSheetLayoutView="80" workbookViewId="0"/>
  </sheetViews>
  <sheetFormatPr defaultColWidth="8.625" defaultRowHeight="23.45" customHeight="1" x14ac:dyDescent="0.15"/>
  <cols>
    <col min="1" max="1" width="17.5" style="370" customWidth="1"/>
    <col min="2" max="25" width="13.125" style="370" customWidth="1"/>
    <col min="26" max="16384" width="8.625" style="370"/>
  </cols>
  <sheetData>
    <row r="1" spans="1:26" ht="23.45" customHeight="1" x14ac:dyDescent="0.15">
      <c r="A1" s="30" t="s">
        <v>818</v>
      </c>
      <c r="B1" s="372"/>
      <c r="C1" s="372"/>
      <c r="D1" s="372"/>
      <c r="E1" s="372"/>
      <c r="F1" s="372"/>
      <c r="G1" s="372"/>
      <c r="H1" s="372"/>
      <c r="I1" s="372"/>
      <c r="J1" s="372"/>
      <c r="K1" s="372"/>
      <c r="L1" s="372"/>
      <c r="M1" s="509"/>
      <c r="N1" s="510"/>
      <c r="O1" s="510"/>
      <c r="P1" s="510"/>
      <c r="Q1" s="510"/>
      <c r="R1" s="510"/>
      <c r="S1" s="510"/>
      <c r="T1" s="510"/>
      <c r="U1" s="510"/>
      <c r="V1" s="510"/>
      <c r="W1" s="510"/>
      <c r="X1" s="510"/>
      <c r="Y1" s="510"/>
    </row>
    <row r="2" spans="1:26" ht="20.100000000000001" customHeight="1" thickBot="1" x14ac:dyDescent="0.2">
      <c r="W2" s="94"/>
      <c r="X2" s="105"/>
      <c r="Y2" s="134" t="s">
        <v>835</v>
      </c>
    </row>
    <row r="3" spans="1:26" ht="23.45" customHeight="1" x14ac:dyDescent="0.15">
      <c r="A3" s="137" t="s">
        <v>505</v>
      </c>
      <c r="B3" s="202" t="s">
        <v>479</v>
      </c>
      <c r="C3" s="147" t="s">
        <v>429</v>
      </c>
      <c r="D3" s="148"/>
      <c r="E3" s="149"/>
      <c r="F3" s="241"/>
      <c r="G3" s="147" t="s">
        <v>592</v>
      </c>
      <c r="H3" s="148"/>
      <c r="I3" s="148"/>
      <c r="J3" s="148"/>
      <c r="K3" s="148"/>
      <c r="L3" s="148"/>
      <c r="M3" s="148"/>
      <c r="N3" s="148"/>
      <c r="O3" s="148"/>
      <c r="P3" s="148"/>
      <c r="Q3" s="148"/>
      <c r="R3" s="148"/>
      <c r="S3" s="148"/>
      <c r="T3" s="148"/>
      <c r="U3" s="148"/>
      <c r="V3" s="148"/>
      <c r="W3" s="148"/>
      <c r="X3" s="148"/>
      <c r="Y3" s="148"/>
    </row>
    <row r="4" spans="1:26" ht="23.45" customHeight="1" x14ac:dyDescent="0.15">
      <c r="A4" s="99"/>
      <c r="B4" s="293"/>
      <c r="C4" s="297" t="s">
        <v>448</v>
      </c>
      <c r="D4" s="297" t="s">
        <v>279</v>
      </c>
      <c r="E4" s="297" t="s">
        <v>280</v>
      </c>
      <c r="F4" s="350" t="s">
        <v>539</v>
      </c>
      <c r="G4" s="380" t="s">
        <v>799</v>
      </c>
      <c r="H4" s="298" t="s">
        <v>800</v>
      </c>
      <c r="I4" s="298" t="s">
        <v>801</v>
      </c>
      <c r="J4" s="380" t="s">
        <v>785</v>
      </c>
      <c r="K4" s="192" t="s">
        <v>802</v>
      </c>
      <c r="L4" s="380" t="s">
        <v>803</v>
      </c>
      <c r="M4" s="380" t="s">
        <v>804</v>
      </c>
      <c r="N4" s="380" t="s">
        <v>805</v>
      </c>
      <c r="O4" s="380" t="s">
        <v>806</v>
      </c>
      <c r="P4" s="380" t="s">
        <v>807</v>
      </c>
      <c r="Q4" s="380" t="s">
        <v>808</v>
      </c>
      <c r="R4" s="298" t="s">
        <v>809</v>
      </c>
      <c r="S4" s="298" t="s">
        <v>790</v>
      </c>
      <c r="T4" s="380" t="s">
        <v>810</v>
      </c>
      <c r="U4" s="381" t="s">
        <v>811</v>
      </c>
      <c r="V4" s="380" t="s">
        <v>812</v>
      </c>
      <c r="W4" s="380" t="s">
        <v>813</v>
      </c>
      <c r="X4" s="380" t="s">
        <v>814</v>
      </c>
      <c r="Y4" s="298" t="s">
        <v>231</v>
      </c>
    </row>
    <row r="5" spans="1:26" ht="23.45" customHeight="1" x14ac:dyDescent="0.15">
      <c r="A5" s="99"/>
      <c r="B5" s="294"/>
      <c r="C5" s="295" t="s">
        <v>549</v>
      </c>
      <c r="D5" s="294" t="s">
        <v>549</v>
      </c>
      <c r="E5" s="294" t="s">
        <v>549</v>
      </c>
      <c r="F5" s="294" t="s">
        <v>549</v>
      </c>
      <c r="G5" s="294" t="s">
        <v>549</v>
      </c>
      <c r="H5" s="294" t="s">
        <v>549</v>
      </c>
      <c r="I5" s="294" t="s">
        <v>549</v>
      </c>
      <c r="J5" s="294" t="s">
        <v>549</v>
      </c>
      <c r="K5" s="294" t="s">
        <v>549</v>
      </c>
      <c r="L5" s="294" t="s">
        <v>549</v>
      </c>
      <c r="M5" s="294" t="s">
        <v>549</v>
      </c>
      <c r="N5" s="294" t="s">
        <v>549</v>
      </c>
      <c r="O5" s="294" t="s">
        <v>549</v>
      </c>
      <c r="P5" s="294" t="s">
        <v>549</v>
      </c>
      <c r="Q5" s="294" t="s">
        <v>549</v>
      </c>
      <c r="R5" s="294" t="s">
        <v>549</v>
      </c>
      <c r="S5" s="294" t="s">
        <v>549</v>
      </c>
      <c r="T5" s="294" t="s">
        <v>549</v>
      </c>
      <c r="U5" s="294" t="s">
        <v>549</v>
      </c>
      <c r="V5" s="294" t="s">
        <v>549</v>
      </c>
      <c r="W5" s="294" t="s">
        <v>549</v>
      </c>
      <c r="X5" s="294" t="s">
        <v>549</v>
      </c>
      <c r="Y5" s="296" t="s">
        <v>549</v>
      </c>
    </row>
    <row r="6" spans="1:26" s="18" customFormat="1" ht="23.1" customHeight="1" x14ac:dyDescent="0.15">
      <c r="A6" s="136" t="s">
        <v>476</v>
      </c>
      <c r="B6" s="402">
        <f>SUM(B7:B23)</f>
        <v>54336</v>
      </c>
      <c r="C6" s="403">
        <f>SUM(D6:E6)</f>
        <v>115321</v>
      </c>
      <c r="D6" s="403">
        <f>SUM(D7:D23)</f>
        <v>52398</v>
      </c>
      <c r="E6" s="403">
        <f>SUM(E7:E23)</f>
        <v>62923</v>
      </c>
      <c r="F6" s="404">
        <f>C6/B6</f>
        <v>2.1223682273262661</v>
      </c>
      <c r="G6" s="403">
        <v>3494</v>
      </c>
      <c r="H6" s="403">
        <v>3969</v>
      </c>
      <c r="I6" s="403">
        <v>4377</v>
      </c>
      <c r="J6" s="403">
        <v>5534</v>
      </c>
      <c r="K6" s="403">
        <v>5666</v>
      </c>
      <c r="L6" s="403">
        <v>4165</v>
      </c>
      <c r="M6" s="403">
        <v>4565</v>
      </c>
      <c r="N6" s="403">
        <v>5328</v>
      </c>
      <c r="O6" s="403">
        <v>6462</v>
      </c>
      <c r="P6" s="403">
        <v>7328</v>
      </c>
      <c r="Q6" s="403">
        <v>6684</v>
      </c>
      <c r="R6" s="403">
        <v>6578</v>
      </c>
      <c r="S6" s="403">
        <v>6798</v>
      </c>
      <c r="T6" s="405">
        <v>7883</v>
      </c>
      <c r="U6" s="403">
        <v>9671</v>
      </c>
      <c r="V6" s="403">
        <v>7742</v>
      </c>
      <c r="W6" s="403">
        <v>6036</v>
      </c>
      <c r="X6" s="403">
        <v>7686</v>
      </c>
      <c r="Y6" s="403">
        <v>5355</v>
      </c>
    </row>
    <row r="7" spans="1:26" ht="23.1" customHeight="1" x14ac:dyDescent="0.15">
      <c r="A7" s="20" t="s">
        <v>232</v>
      </c>
      <c r="B7" s="406">
        <v>2473</v>
      </c>
      <c r="C7" s="407">
        <v>4200</v>
      </c>
      <c r="D7" s="407">
        <v>1856</v>
      </c>
      <c r="E7" s="407">
        <v>2344</v>
      </c>
      <c r="F7" s="408">
        <f>C7/B7</f>
        <v>1.6983420946219168</v>
      </c>
      <c r="G7" s="409">
        <v>89</v>
      </c>
      <c r="H7" s="409">
        <v>100</v>
      </c>
      <c r="I7" s="409">
        <v>115</v>
      </c>
      <c r="J7" s="409">
        <v>124</v>
      </c>
      <c r="K7" s="409">
        <v>219</v>
      </c>
      <c r="L7" s="409">
        <v>169</v>
      </c>
      <c r="M7" s="409">
        <v>177</v>
      </c>
      <c r="N7" s="409">
        <v>173</v>
      </c>
      <c r="O7" s="409">
        <v>229</v>
      </c>
      <c r="P7" s="409">
        <v>252</v>
      </c>
      <c r="Q7" s="409">
        <v>262</v>
      </c>
      <c r="R7" s="409">
        <v>260</v>
      </c>
      <c r="S7" s="409">
        <v>251</v>
      </c>
      <c r="T7" s="409">
        <v>312</v>
      </c>
      <c r="U7" s="409">
        <v>383</v>
      </c>
      <c r="V7" s="409">
        <v>282</v>
      </c>
      <c r="W7" s="409">
        <v>232</v>
      </c>
      <c r="X7" s="409">
        <v>256</v>
      </c>
      <c r="Y7" s="409">
        <v>315</v>
      </c>
      <c r="Z7" s="19"/>
    </row>
    <row r="8" spans="1:26" ht="23.1" customHeight="1" x14ac:dyDescent="0.15">
      <c r="A8" s="20" t="s">
        <v>233</v>
      </c>
      <c r="B8" s="406">
        <v>3398</v>
      </c>
      <c r="C8" s="407">
        <v>7377</v>
      </c>
      <c r="D8" s="407">
        <v>3263</v>
      </c>
      <c r="E8" s="407">
        <v>4114</v>
      </c>
      <c r="F8" s="408">
        <f t="shared" ref="F8:F23" si="0">C8/B8</f>
        <v>2.1709829311359625</v>
      </c>
      <c r="G8" s="409">
        <v>239</v>
      </c>
      <c r="H8" s="409">
        <v>298</v>
      </c>
      <c r="I8" s="409">
        <v>351</v>
      </c>
      <c r="J8" s="409">
        <v>365</v>
      </c>
      <c r="K8" s="409">
        <v>404</v>
      </c>
      <c r="L8" s="409">
        <v>283</v>
      </c>
      <c r="M8" s="409">
        <v>306</v>
      </c>
      <c r="N8" s="409">
        <v>370</v>
      </c>
      <c r="O8" s="409">
        <v>441</v>
      </c>
      <c r="P8" s="409">
        <v>541</v>
      </c>
      <c r="Q8" s="409">
        <v>470</v>
      </c>
      <c r="R8" s="409">
        <v>445</v>
      </c>
      <c r="S8" s="409">
        <v>417</v>
      </c>
      <c r="T8" s="409">
        <v>440</v>
      </c>
      <c r="U8" s="409">
        <v>495</v>
      </c>
      <c r="V8" s="409">
        <v>429</v>
      </c>
      <c r="W8" s="409">
        <v>326</v>
      </c>
      <c r="X8" s="409">
        <v>562</v>
      </c>
      <c r="Y8" s="409">
        <v>195</v>
      </c>
    </row>
    <row r="9" spans="1:26" ht="23.1" customHeight="1" x14ac:dyDescent="0.15">
      <c r="A9" s="20" t="s">
        <v>234</v>
      </c>
      <c r="B9" s="406">
        <v>3101</v>
      </c>
      <c r="C9" s="407">
        <v>5024</v>
      </c>
      <c r="D9" s="407">
        <v>2298</v>
      </c>
      <c r="E9" s="407">
        <v>2726</v>
      </c>
      <c r="F9" s="408">
        <f t="shared" si="0"/>
        <v>1.6201225411157691</v>
      </c>
      <c r="G9" s="409">
        <v>112</v>
      </c>
      <c r="H9" s="409">
        <v>112</v>
      </c>
      <c r="I9" s="409">
        <v>152</v>
      </c>
      <c r="J9" s="409">
        <v>187</v>
      </c>
      <c r="K9" s="409">
        <v>399</v>
      </c>
      <c r="L9" s="409">
        <v>234</v>
      </c>
      <c r="M9" s="409">
        <v>182</v>
      </c>
      <c r="N9" s="409">
        <v>193</v>
      </c>
      <c r="O9" s="409">
        <v>251</v>
      </c>
      <c r="P9" s="409">
        <v>285</v>
      </c>
      <c r="Q9" s="409">
        <v>291</v>
      </c>
      <c r="R9" s="409">
        <v>267</v>
      </c>
      <c r="S9" s="409">
        <v>250</v>
      </c>
      <c r="T9" s="409">
        <v>295</v>
      </c>
      <c r="U9" s="409">
        <v>397</v>
      </c>
      <c r="V9" s="409">
        <v>327</v>
      </c>
      <c r="W9" s="409">
        <v>229</v>
      </c>
      <c r="X9" s="409">
        <v>281</v>
      </c>
      <c r="Y9" s="409">
        <v>580</v>
      </c>
    </row>
    <row r="10" spans="1:26" ht="22.5" customHeight="1" x14ac:dyDescent="0.15">
      <c r="A10" s="20" t="s">
        <v>235</v>
      </c>
      <c r="B10" s="406">
        <v>3713</v>
      </c>
      <c r="C10" s="407">
        <v>7597</v>
      </c>
      <c r="D10" s="407">
        <v>3424</v>
      </c>
      <c r="E10" s="407">
        <v>4173</v>
      </c>
      <c r="F10" s="408">
        <f t="shared" si="0"/>
        <v>2.0460544034473473</v>
      </c>
      <c r="G10" s="409">
        <v>292</v>
      </c>
      <c r="H10" s="409">
        <v>316</v>
      </c>
      <c r="I10" s="409">
        <v>335</v>
      </c>
      <c r="J10" s="409">
        <v>389</v>
      </c>
      <c r="K10" s="409">
        <v>258</v>
      </c>
      <c r="L10" s="409">
        <v>254</v>
      </c>
      <c r="M10" s="409">
        <v>321</v>
      </c>
      <c r="N10" s="409">
        <v>416</v>
      </c>
      <c r="O10" s="409">
        <v>530</v>
      </c>
      <c r="P10" s="409">
        <v>565</v>
      </c>
      <c r="Q10" s="409">
        <v>500</v>
      </c>
      <c r="R10" s="409">
        <v>456</v>
      </c>
      <c r="S10" s="409">
        <v>435</v>
      </c>
      <c r="T10" s="409">
        <v>440</v>
      </c>
      <c r="U10" s="409">
        <v>576</v>
      </c>
      <c r="V10" s="409">
        <v>476</v>
      </c>
      <c r="W10" s="409">
        <v>344</v>
      </c>
      <c r="X10" s="409">
        <v>419</v>
      </c>
      <c r="Y10" s="409">
        <v>275</v>
      </c>
    </row>
    <row r="11" spans="1:26" ht="23.1" customHeight="1" x14ac:dyDescent="0.15">
      <c r="A11" s="20" t="s">
        <v>236</v>
      </c>
      <c r="B11" s="406">
        <v>2190</v>
      </c>
      <c r="C11" s="407">
        <v>4954</v>
      </c>
      <c r="D11" s="407">
        <v>2161</v>
      </c>
      <c r="E11" s="407">
        <v>2793</v>
      </c>
      <c r="F11" s="408">
        <f t="shared" si="0"/>
        <v>2.2621004566210048</v>
      </c>
      <c r="G11" s="409">
        <v>161</v>
      </c>
      <c r="H11" s="409">
        <v>157</v>
      </c>
      <c r="I11" s="409">
        <v>156</v>
      </c>
      <c r="J11" s="409">
        <v>168</v>
      </c>
      <c r="K11" s="409">
        <v>117</v>
      </c>
      <c r="L11" s="409">
        <v>131</v>
      </c>
      <c r="M11" s="409">
        <v>196</v>
      </c>
      <c r="N11" s="409">
        <v>227</v>
      </c>
      <c r="O11" s="409">
        <v>260</v>
      </c>
      <c r="P11" s="409">
        <v>270</v>
      </c>
      <c r="Q11" s="409">
        <v>275</v>
      </c>
      <c r="R11" s="409">
        <v>266</v>
      </c>
      <c r="S11" s="409">
        <v>310</v>
      </c>
      <c r="T11" s="409">
        <v>390</v>
      </c>
      <c r="U11" s="409">
        <v>492</v>
      </c>
      <c r="V11" s="409">
        <v>429</v>
      </c>
      <c r="W11" s="409">
        <v>381</v>
      </c>
      <c r="X11" s="409">
        <v>526</v>
      </c>
      <c r="Y11" s="410">
        <v>42</v>
      </c>
    </row>
    <row r="12" spans="1:26" ht="23.1" customHeight="1" x14ac:dyDescent="0.15">
      <c r="A12" s="20" t="s">
        <v>237</v>
      </c>
      <c r="B12" s="406">
        <v>2053</v>
      </c>
      <c r="C12" s="407">
        <v>4014</v>
      </c>
      <c r="D12" s="407">
        <v>1732</v>
      </c>
      <c r="E12" s="407">
        <v>2282</v>
      </c>
      <c r="F12" s="408">
        <f t="shared" si="0"/>
        <v>1.9551875304432538</v>
      </c>
      <c r="G12" s="409">
        <v>88</v>
      </c>
      <c r="H12" s="409">
        <v>108</v>
      </c>
      <c r="I12" s="409">
        <v>121</v>
      </c>
      <c r="J12" s="409">
        <v>142</v>
      </c>
      <c r="K12" s="409">
        <v>127</v>
      </c>
      <c r="L12" s="409">
        <v>101</v>
      </c>
      <c r="M12" s="409">
        <v>127</v>
      </c>
      <c r="N12" s="409">
        <v>134</v>
      </c>
      <c r="O12" s="409">
        <v>227</v>
      </c>
      <c r="P12" s="409">
        <v>254</v>
      </c>
      <c r="Q12" s="409">
        <v>244</v>
      </c>
      <c r="R12" s="409">
        <v>263</v>
      </c>
      <c r="S12" s="409">
        <v>268</v>
      </c>
      <c r="T12" s="409">
        <v>358</v>
      </c>
      <c r="U12" s="409">
        <v>434</v>
      </c>
      <c r="V12" s="409">
        <v>344</v>
      </c>
      <c r="W12" s="409">
        <v>292</v>
      </c>
      <c r="X12" s="409">
        <v>351</v>
      </c>
      <c r="Y12" s="409">
        <v>31</v>
      </c>
    </row>
    <row r="13" spans="1:26" ht="23.1" customHeight="1" x14ac:dyDescent="0.15">
      <c r="A13" s="20" t="s">
        <v>238</v>
      </c>
      <c r="B13" s="406">
        <v>1719</v>
      </c>
      <c r="C13" s="407">
        <v>3556</v>
      </c>
      <c r="D13" s="407">
        <v>1604</v>
      </c>
      <c r="E13" s="407">
        <v>1952</v>
      </c>
      <c r="F13" s="408">
        <f t="shared" si="0"/>
        <v>2.0686445607911574</v>
      </c>
      <c r="G13" s="409">
        <v>75</v>
      </c>
      <c r="H13" s="409">
        <v>80</v>
      </c>
      <c r="I13" s="409">
        <v>99</v>
      </c>
      <c r="J13" s="409">
        <v>86</v>
      </c>
      <c r="K13" s="409">
        <v>89</v>
      </c>
      <c r="L13" s="409">
        <v>116</v>
      </c>
      <c r="M13" s="409">
        <v>138</v>
      </c>
      <c r="N13" s="409">
        <v>142</v>
      </c>
      <c r="O13" s="409">
        <v>174</v>
      </c>
      <c r="P13" s="409">
        <v>207</v>
      </c>
      <c r="Q13" s="409">
        <v>214</v>
      </c>
      <c r="R13" s="409">
        <v>226</v>
      </c>
      <c r="S13" s="409">
        <v>239</v>
      </c>
      <c r="T13" s="409">
        <v>332</v>
      </c>
      <c r="U13" s="409">
        <v>383</v>
      </c>
      <c r="V13" s="409">
        <v>298</v>
      </c>
      <c r="W13" s="409">
        <v>261</v>
      </c>
      <c r="X13" s="409">
        <v>337</v>
      </c>
      <c r="Y13" s="409">
        <v>60</v>
      </c>
    </row>
    <row r="14" spans="1:26" ht="23.1" customHeight="1" x14ac:dyDescent="0.15">
      <c r="A14" s="20" t="s">
        <v>239</v>
      </c>
      <c r="B14" s="406">
        <v>5349</v>
      </c>
      <c r="C14" s="407">
        <v>10335</v>
      </c>
      <c r="D14" s="407">
        <v>4761</v>
      </c>
      <c r="E14" s="407">
        <v>5574</v>
      </c>
      <c r="F14" s="408">
        <f t="shared" si="0"/>
        <v>1.9321368480089736</v>
      </c>
      <c r="G14" s="409">
        <v>381</v>
      </c>
      <c r="H14" s="409">
        <v>426</v>
      </c>
      <c r="I14" s="409">
        <v>458</v>
      </c>
      <c r="J14" s="409">
        <v>545</v>
      </c>
      <c r="K14" s="409">
        <v>657</v>
      </c>
      <c r="L14" s="409">
        <v>411</v>
      </c>
      <c r="M14" s="409">
        <v>501</v>
      </c>
      <c r="N14" s="409">
        <v>560</v>
      </c>
      <c r="O14" s="409">
        <v>736</v>
      </c>
      <c r="P14" s="409">
        <v>777</v>
      </c>
      <c r="Q14" s="409">
        <v>644</v>
      </c>
      <c r="R14" s="409">
        <v>620</v>
      </c>
      <c r="S14" s="409">
        <v>555</v>
      </c>
      <c r="T14" s="409">
        <v>549</v>
      </c>
      <c r="U14" s="409">
        <v>643</v>
      </c>
      <c r="V14" s="409">
        <v>487</v>
      </c>
      <c r="W14" s="409">
        <v>337</v>
      </c>
      <c r="X14" s="409">
        <v>374</v>
      </c>
      <c r="Y14" s="409">
        <v>674</v>
      </c>
    </row>
    <row r="15" spans="1:26" ht="23.1" customHeight="1" x14ac:dyDescent="0.15">
      <c r="A15" s="20" t="s">
        <v>240</v>
      </c>
      <c r="B15" s="406">
        <v>2960</v>
      </c>
      <c r="C15" s="407">
        <v>5530</v>
      </c>
      <c r="D15" s="407">
        <v>2571</v>
      </c>
      <c r="E15" s="407">
        <v>2959</v>
      </c>
      <c r="F15" s="408">
        <f t="shared" si="0"/>
        <v>1.8682432432432432</v>
      </c>
      <c r="G15" s="409">
        <v>178</v>
      </c>
      <c r="H15" s="409">
        <v>182</v>
      </c>
      <c r="I15" s="409">
        <v>176</v>
      </c>
      <c r="J15" s="409">
        <v>326</v>
      </c>
      <c r="K15" s="409">
        <v>469</v>
      </c>
      <c r="L15" s="409">
        <v>239</v>
      </c>
      <c r="M15" s="409">
        <v>227</v>
      </c>
      <c r="N15" s="409">
        <v>274</v>
      </c>
      <c r="O15" s="409">
        <v>329</v>
      </c>
      <c r="P15" s="409">
        <v>298</v>
      </c>
      <c r="Q15" s="409">
        <v>246</v>
      </c>
      <c r="R15" s="409">
        <v>297</v>
      </c>
      <c r="S15" s="409">
        <v>312</v>
      </c>
      <c r="T15" s="409">
        <v>333</v>
      </c>
      <c r="U15" s="409">
        <v>445</v>
      </c>
      <c r="V15" s="409">
        <v>313</v>
      </c>
      <c r="W15" s="409">
        <v>228</v>
      </c>
      <c r="X15" s="409">
        <v>250</v>
      </c>
      <c r="Y15" s="409">
        <v>408</v>
      </c>
    </row>
    <row r="16" spans="1:26" ht="23.1" customHeight="1" x14ac:dyDescent="0.15">
      <c r="A16" s="20" t="s">
        <v>241</v>
      </c>
      <c r="B16" s="406">
        <v>3870</v>
      </c>
      <c r="C16" s="407">
        <v>7614</v>
      </c>
      <c r="D16" s="407">
        <v>3426</v>
      </c>
      <c r="E16" s="407">
        <v>4188</v>
      </c>
      <c r="F16" s="408">
        <f t="shared" si="0"/>
        <v>1.9674418604651163</v>
      </c>
      <c r="G16" s="409">
        <v>183</v>
      </c>
      <c r="H16" s="409">
        <v>210</v>
      </c>
      <c r="I16" s="409">
        <v>225</v>
      </c>
      <c r="J16" s="409">
        <v>476</v>
      </c>
      <c r="K16" s="409">
        <v>548</v>
      </c>
      <c r="L16" s="409">
        <v>225</v>
      </c>
      <c r="M16" s="409">
        <v>252</v>
      </c>
      <c r="N16" s="409">
        <v>315</v>
      </c>
      <c r="O16" s="409">
        <v>314</v>
      </c>
      <c r="P16" s="409">
        <v>418</v>
      </c>
      <c r="Q16" s="409">
        <v>380</v>
      </c>
      <c r="R16" s="409">
        <v>415</v>
      </c>
      <c r="S16" s="409">
        <v>408</v>
      </c>
      <c r="T16" s="409">
        <v>524</v>
      </c>
      <c r="U16" s="409">
        <v>624</v>
      </c>
      <c r="V16" s="409">
        <v>533</v>
      </c>
      <c r="W16" s="409">
        <v>420</v>
      </c>
      <c r="X16" s="409">
        <v>532</v>
      </c>
      <c r="Y16" s="409">
        <v>612</v>
      </c>
    </row>
    <row r="17" spans="1:25" ht="23.1" customHeight="1" x14ac:dyDescent="0.15">
      <c r="A17" s="20" t="s">
        <v>242</v>
      </c>
      <c r="B17" s="406">
        <v>5002</v>
      </c>
      <c r="C17" s="407">
        <v>10495</v>
      </c>
      <c r="D17" s="407">
        <v>4928</v>
      </c>
      <c r="E17" s="407">
        <v>5567</v>
      </c>
      <c r="F17" s="408">
        <f t="shared" si="0"/>
        <v>2.0981607357057177</v>
      </c>
      <c r="G17" s="409">
        <v>245</v>
      </c>
      <c r="H17" s="409">
        <v>326</v>
      </c>
      <c r="I17" s="409">
        <v>349</v>
      </c>
      <c r="J17" s="409">
        <v>486</v>
      </c>
      <c r="K17" s="409">
        <v>675</v>
      </c>
      <c r="L17" s="409">
        <v>436</v>
      </c>
      <c r="M17" s="409">
        <v>391</v>
      </c>
      <c r="N17" s="409">
        <v>471</v>
      </c>
      <c r="O17" s="409">
        <v>538</v>
      </c>
      <c r="P17" s="409">
        <v>614</v>
      </c>
      <c r="Q17" s="409">
        <v>541</v>
      </c>
      <c r="R17" s="409">
        <v>657</v>
      </c>
      <c r="S17" s="409">
        <v>735</v>
      </c>
      <c r="T17" s="409">
        <v>817</v>
      </c>
      <c r="U17" s="409">
        <v>917</v>
      </c>
      <c r="V17" s="409">
        <v>628</v>
      </c>
      <c r="W17" s="409">
        <v>525</v>
      </c>
      <c r="X17" s="409">
        <v>638</v>
      </c>
      <c r="Y17" s="409">
        <v>506</v>
      </c>
    </row>
    <row r="18" spans="1:25" ht="23.1" customHeight="1" x14ac:dyDescent="0.15">
      <c r="A18" s="20" t="s">
        <v>243</v>
      </c>
      <c r="B18" s="406">
        <v>5077</v>
      </c>
      <c r="C18" s="407">
        <v>12394</v>
      </c>
      <c r="D18" s="407">
        <v>5576</v>
      </c>
      <c r="E18" s="407">
        <v>6818</v>
      </c>
      <c r="F18" s="408">
        <f t="shared" si="0"/>
        <v>2.4412054362812685</v>
      </c>
      <c r="G18" s="409">
        <v>410</v>
      </c>
      <c r="H18" s="409">
        <v>434</v>
      </c>
      <c r="I18" s="409">
        <v>481</v>
      </c>
      <c r="J18" s="409">
        <v>797</v>
      </c>
      <c r="K18" s="409">
        <v>456</v>
      </c>
      <c r="L18" s="409">
        <v>419</v>
      </c>
      <c r="M18" s="409">
        <v>472</v>
      </c>
      <c r="N18" s="409">
        <v>591</v>
      </c>
      <c r="O18" s="409">
        <v>611</v>
      </c>
      <c r="P18" s="409">
        <v>754</v>
      </c>
      <c r="Q18" s="409">
        <v>687</v>
      </c>
      <c r="R18" s="409">
        <v>632</v>
      </c>
      <c r="S18" s="409">
        <v>669</v>
      </c>
      <c r="T18" s="409">
        <v>846</v>
      </c>
      <c r="U18" s="409">
        <v>992</v>
      </c>
      <c r="V18" s="409">
        <v>870</v>
      </c>
      <c r="W18" s="409">
        <v>687</v>
      </c>
      <c r="X18" s="409">
        <v>980</v>
      </c>
      <c r="Y18" s="409">
        <v>606</v>
      </c>
    </row>
    <row r="19" spans="1:25" ht="23.1" customHeight="1" x14ac:dyDescent="0.15">
      <c r="A19" s="20" t="s">
        <v>244</v>
      </c>
      <c r="B19" s="406">
        <v>3005</v>
      </c>
      <c r="C19" s="407">
        <v>7591</v>
      </c>
      <c r="D19" s="407">
        <v>3646</v>
      </c>
      <c r="E19" s="407">
        <v>3945</v>
      </c>
      <c r="F19" s="408">
        <f t="shared" si="0"/>
        <v>2.5261231281198002</v>
      </c>
      <c r="G19" s="409">
        <v>225</v>
      </c>
      <c r="H19" s="409">
        <v>291</v>
      </c>
      <c r="I19" s="409">
        <v>316</v>
      </c>
      <c r="J19" s="409">
        <v>313</v>
      </c>
      <c r="K19" s="409">
        <v>230</v>
      </c>
      <c r="L19" s="409">
        <v>255</v>
      </c>
      <c r="M19" s="409">
        <v>287</v>
      </c>
      <c r="N19" s="409">
        <v>372</v>
      </c>
      <c r="O19" s="409">
        <v>438</v>
      </c>
      <c r="P19" s="409">
        <v>512</v>
      </c>
      <c r="Q19" s="409">
        <v>429</v>
      </c>
      <c r="R19" s="409">
        <v>422</v>
      </c>
      <c r="S19" s="409">
        <v>488</v>
      </c>
      <c r="T19" s="409">
        <v>591</v>
      </c>
      <c r="U19" s="409">
        <v>776</v>
      </c>
      <c r="V19" s="409">
        <v>598</v>
      </c>
      <c r="W19" s="409">
        <v>403</v>
      </c>
      <c r="X19" s="409">
        <v>433</v>
      </c>
      <c r="Y19" s="410">
        <v>212</v>
      </c>
    </row>
    <row r="20" spans="1:25" ht="23.1" customHeight="1" x14ac:dyDescent="0.15">
      <c r="A20" s="20" t="s">
        <v>245</v>
      </c>
      <c r="B20" s="406">
        <v>4807</v>
      </c>
      <c r="C20" s="407">
        <v>11710</v>
      </c>
      <c r="D20" s="407">
        <v>5424</v>
      </c>
      <c r="E20" s="407">
        <v>6286</v>
      </c>
      <c r="F20" s="408">
        <f t="shared" si="0"/>
        <v>2.4360307884335346</v>
      </c>
      <c r="G20" s="409">
        <v>414</v>
      </c>
      <c r="H20" s="409">
        <v>470</v>
      </c>
      <c r="I20" s="409">
        <v>466</v>
      </c>
      <c r="J20" s="409">
        <v>554</v>
      </c>
      <c r="K20" s="409">
        <v>575</v>
      </c>
      <c r="L20" s="409">
        <v>466</v>
      </c>
      <c r="M20" s="409">
        <v>554</v>
      </c>
      <c r="N20" s="409">
        <v>560</v>
      </c>
      <c r="O20" s="409">
        <v>651</v>
      </c>
      <c r="P20" s="409">
        <v>750</v>
      </c>
      <c r="Q20" s="409">
        <v>702</v>
      </c>
      <c r="R20" s="409">
        <v>650</v>
      </c>
      <c r="S20" s="409">
        <v>695</v>
      </c>
      <c r="T20" s="409">
        <v>787</v>
      </c>
      <c r="U20" s="409">
        <v>927</v>
      </c>
      <c r="V20" s="409">
        <v>741</v>
      </c>
      <c r="W20" s="409">
        <v>589</v>
      </c>
      <c r="X20" s="409">
        <v>699</v>
      </c>
      <c r="Y20" s="410">
        <v>460</v>
      </c>
    </row>
    <row r="21" spans="1:25" ht="23.1" customHeight="1" x14ac:dyDescent="0.15">
      <c r="A21" s="20" t="s">
        <v>246</v>
      </c>
      <c r="B21" s="406">
        <v>2220</v>
      </c>
      <c r="C21" s="407">
        <v>4881</v>
      </c>
      <c r="D21" s="407">
        <v>2199</v>
      </c>
      <c r="E21" s="407">
        <v>2682</v>
      </c>
      <c r="F21" s="408">
        <f t="shared" si="0"/>
        <v>2.1986486486486485</v>
      </c>
      <c r="G21" s="409">
        <v>138</v>
      </c>
      <c r="H21" s="409">
        <v>188</v>
      </c>
      <c r="I21" s="409">
        <v>205</v>
      </c>
      <c r="J21" s="409">
        <v>206</v>
      </c>
      <c r="K21" s="409">
        <v>138</v>
      </c>
      <c r="L21" s="409">
        <v>163</v>
      </c>
      <c r="M21" s="409">
        <v>183</v>
      </c>
      <c r="N21" s="409">
        <v>203</v>
      </c>
      <c r="O21" s="409">
        <v>277</v>
      </c>
      <c r="P21" s="409">
        <v>299</v>
      </c>
      <c r="Q21" s="409">
        <v>321</v>
      </c>
      <c r="R21" s="409">
        <v>298</v>
      </c>
      <c r="S21" s="409">
        <v>313</v>
      </c>
      <c r="T21" s="409">
        <v>345</v>
      </c>
      <c r="U21" s="409">
        <v>446</v>
      </c>
      <c r="V21" s="409">
        <v>360</v>
      </c>
      <c r="W21" s="409">
        <v>296</v>
      </c>
      <c r="X21" s="409">
        <v>265</v>
      </c>
      <c r="Y21" s="410">
        <v>237</v>
      </c>
    </row>
    <row r="22" spans="1:25" ht="23.1" customHeight="1" x14ac:dyDescent="0.15">
      <c r="A22" s="20" t="s">
        <v>247</v>
      </c>
      <c r="B22" s="406">
        <v>3262</v>
      </c>
      <c r="C22" s="411">
        <v>7776</v>
      </c>
      <c r="D22" s="411">
        <v>3394</v>
      </c>
      <c r="E22" s="411">
        <v>4382</v>
      </c>
      <c r="F22" s="408">
        <f t="shared" si="0"/>
        <v>2.3838136112814223</v>
      </c>
      <c r="G22" s="409">
        <v>264</v>
      </c>
      <c r="H22" s="409">
        <v>266</v>
      </c>
      <c r="I22" s="409">
        <v>369</v>
      </c>
      <c r="J22" s="409">
        <v>358</v>
      </c>
      <c r="K22" s="409">
        <v>290</v>
      </c>
      <c r="L22" s="409">
        <v>250</v>
      </c>
      <c r="M22" s="409">
        <v>248</v>
      </c>
      <c r="N22" s="409">
        <v>319</v>
      </c>
      <c r="O22" s="409">
        <v>443</v>
      </c>
      <c r="P22" s="409">
        <v>525</v>
      </c>
      <c r="Q22" s="409">
        <v>465</v>
      </c>
      <c r="R22" s="409">
        <v>390</v>
      </c>
      <c r="S22" s="409">
        <v>429</v>
      </c>
      <c r="T22" s="409">
        <v>493</v>
      </c>
      <c r="U22" s="409">
        <v>714</v>
      </c>
      <c r="V22" s="409">
        <v>595</v>
      </c>
      <c r="W22" s="409">
        <v>466</v>
      </c>
      <c r="X22" s="409">
        <v>750</v>
      </c>
      <c r="Y22" s="410">
        <v>142</v>
      </c>
    </row>
    <row r="23" spans="1:25" ht="23.1" customHeight="1" x14ac:dyDescent="0.15">
      <c r="A23" s="20" t="s">
        <v>248</v>
      </c>
      <c r="B23" s="412">
        <v>137</v>
      </c>
      <c r="C23" s="413">
        <v>273</v>
      </c>
      <c r="D23" s="413">
        <v>135</v>
      </c>
      <c r="E23" s="413">
        <v>138</v>
      </c>
      <c r="F23" s="414">
        <f t="shared" si="0"/>
        <v>1.9927007299270072</v>
      </c>
      <c r="G23" s="409">
        <v>0</v>
      </c>
      <c r="H23" s="409">
        <v>5</v>
      </c>
      <c r="I23" s="409">
        <v>3</v>
      </c>
      <c r="J23" s="409">
        <v>12</v>
      </c>
      <c r="K23" s="409">
        <v>15</v>
      </c>
      <c r="L23" s="409">
        <v>13</v>
      </c>
      <c r="M23" s="409">
        <v>3</v>
      </c>
      <c r="N23" s="409">
        <v>8</v>
      </c>
      <c r="O23" s="409">
        <v>13</v>
      </c>
      <c r="P23" s="409">
        <v>7</v>
      </c>
      <c r="Q23" s="409">
        <v>13</v>
      </c>
      <c r="R23" s="409">
        <v>14</v>
      </c>
      <c r="S23" s="409">
        <v>24</v>
      </c>
      <c r="T23" s="409">
        <v>31</v>
      </c>
      <c r="U23" s="409">
        <v>27</v>
      </c>
      <c r="V23" s="409">
        <v>32</v>
      </c>
      <c r="W23" s="409">
        <v>20</v>
      </c>
      <c r="X23" s="409">
        <v>33</v>
      </c>
      <c r="Y23" s="415">
        <v>0</v>
      </c>
    </row>
    <row r="24" spans="1:25" ht="23.1" customHeight="1" x14ac:dyDescent="0.15">
      <c r="A24" s="192"/>
      <c r="G24" s="189" t="s">
        <v>506</v>
      </c>
      <c r="H24" s="190"/>
      <c r="I24" s="191"/>
      <c r="J24" s="189" t="s">
        <v>509</v>
      </c>
      <c r="K24" s="190"/>
      <c r="L24" s="190"/>
      <c r="M24" s="190"/>
      <c r="N24" s="190"/>
      <c r="O24" s="190"/>
      <c r="P24" s="190"/>
      <c r="Q24" s="190"/>
      <c r="R24" s="190"/>
      <c r="S24" s="191"/>
      <c r="T24" s="190" t="s">
        <v>817</v>
      </c>
      <c r="U24" s="190"/>
      <c r="V24" s="190"/>
      <c r="W24" s="190"/>
      <c r="X24" s="191"/>
    </row>
    <row r="25" spans="1:25" ht="23.1" customHeight="1" x14ac:dyDescent="0.15">
      <c r="A25" s="97"/>
      <c r="G25" s="193" t="s">
        <v>507</v>
      </c>
      <c r="H25" s="188"/>
      <c r="I25" s="194"/>
      <c r="J25" s="193" t="s">
        <v>508</v>
      </c>
      <c r="K25" s="188"/>
      <c r="L25" s="188"/>
      <c r="M25" s="188"/>
      <c r="N25" s="188"/>
      <c r="O25" s="188"/>
      <c r="P25" s="188"/>
      <c r="Q25" s="188"/>
      <c r="R25" s="188"/>
      <c r="S25" s="194"/>
      <c r="T25" s="195" t="s">
        <v>507</v>
      </c>
      <c r="U25" s="195"/>
      <c r="V25" s="195"/>
      <c r="W25" s="195"/>
      <c r="X25" s="196"/>
    </row>
    <row r="26" spans="1:25" ht="23.1" customHeight="1" thickBot="1" x14ac:dyDescent="0.2">
      <c r="A26" s="106"/>
      <c r="B26" s="106"/>
      <c r="F26" s="240"/>
      <c r="G26" s="197">
        <f>SUM(G6:I6)</f>
        <v>11840</v>
      </c>
      <c r="H26" s="198"/>
      <c r="I26" s="199"/>
      <c r="J26" s="197">
        <f>SUM(J6:S6)</f>
        <v>59108</v>
      </c>
      <c r="K26" s="198"/>
      <c r="L26" s="198"/>
      <c r="M26" s="198"/>
      <c r="N26" s="198"/>
      <c r="O26" s="198"/>
      <c r="P26" s="198"/>
      <c r="Q26" s="198"/>
      <c r="R26" s="198"/>
      <c r="S26" s="199"/>
      <c r="T26" s="197">
        <f>SUM(T6:X6)</f>
        <v>39018</v>
      </c>
      <c r="U26" s="187"/>
      <c r="V26" s="187"/>
      <c r="W26" s="187"/>
      <c r="X26" s="200"/>
      <c r="Y26" s="201"/>
    </row>
    <row r="27" spans="1:25" ht="23.45" customHeight="1" x14ac:dyDescent="0.15">
      <c r="A27" s="66" t="s">
        <v>848</v>
      </c>
      <c r="B27" s="35"/>
      <c r="C27" s="60"/>
      <c r="D27" s="103"/>
      <c r="E27" s="103"/>
      <c r="F27" s="97"/>
      <c r="G27" s="97"/>
      <c r="H27" s="97"/>
      <c r="I27" s="97"/>
      <c r="J27" s="103"/>
      <c r="K27" s="103"/>
      <c r="L27" s="103"/>
      <c r="M27" s="103"/>
      <c r="N27" s="103"/>
      <c r="O27" s="103"/>
      <c r="P27" s="103"/>
      <c r="Q27" s="103"/>
      <c r="R27" s="103"/>
      <c r="S27" s="103"/>
      <c r="T27" s="103"/>
      <c r="U27" s="103"/>
      <c r="V27" s="103"/>
      <c r="W27" s="103"/>
      <c r="X27" s="103"/>
      <c r="Y27" s="94" t="s">
        <v>845</v>
      </c>
    </row>
  </sheetData>
  <mergeCells count="1">
    <mergeCell ref="M1:Y1"/>
  </mergeCells>
  <phoneticPr fontId="2"/>
  <printOptions horizontalCentered="1"/>
  <pageMargins left="0.59055118110236227" right="0.59055118110236227" top="0.98425196850393704" bottom="0.39370078740157483" header="0.51181102362204722" footer="0.51181102362204722"/>
  <pageSetup paperSize="9" scale="80" firstPageNumber="20" orientation="landscape" useFirstPageNumber="1" r:id="rId1"/>
  <headerFooter scaleWithDoc="0" alignWithMargins="0">
    <oddFooter>&amp;C&amp;P</oddFooter>
  </headerFooter>
  <ignoredErrors>
    <ignoredError sqref="G26 T26 J26"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Z24"/>
  <sheetViews>
    <sheetView showGridLines="0" view="pageBreakPreview" zoomScale="60" zoomScaleNormal="60" workbookViewId="0"/>
  </sheetViews>
  <sheetFormatPr defaultColWidth="10.625" defaultRowHeight="20.45" customHeight="1" x14ac:dyDescent="0.15"/>
  <cols>
    <col min="1" max="1" width="11.5" style="370" customWidth="1"/>
    <col min="2" max="2" width="16.125" style="370" customWidth="1"/>
    <col min="3" max="3" width="8" style="370" customWidth="1"/>
    <col min="4" max="24" width="16.125" style="370" customWidth="1"/>
    <col min="25" max="25" width="11.375" style="370" customWidth="1"/>
    <col min="26" max="16384" width="10.625" style="370"/>
  </cols>
  <sheetData>
    <row r="1" spans="1:26" ht="20.45" customHeight="1" x14ac:dyDescent="0.15">
      <c r="A1" s="30" t="s">
        <v>816</v>
      </c>
      <c r="B1" s="372"/>
      <c r="C1" s="372"/>
      <c r="D1" s="372"/>
      <c r="E1" s="372"/>
      <c r="F1" s="372"/>
      <c r="G1" s="372"/>
      <c r="H1" s="372"/>
      <c r="I1" s="372"/>
      <c r="J1" s="372"/>
      <c r="K1" s="372"/>
      <c r="L1" s="372"/>
      <c r="M1" s="372"/>
      <c r="N1" s="230"/>
      <c r="O1" s="230"/>
      <c r="P1" s="230"/>
      <c r="Q1" s="230"/>
      <c r="R1" s="230"/>
      <c r="S1" s="230"/>
      <c r="T1" s="230"/>
      <c r="U1" s="230"/>
      <c r="V1" s="230"/>
      <c r="W1" s="230"/>
      <c r="X1" s="230"/>
      <c r="Y1" s="230"/>
      <c r="Z1" s="97"/>
    </row>
    <row r="2" spans="1:26" ht="20.45" customHeight="1" thickBot="1" x14ac:dyDescent="0.2">
      <c r="V2" s="94"/>
      <c r="W2" s="94"/>
      <c r="X2" s="134"/>
      <c r="Y2" s="87" t="s">
        <v>593</v>
      </c>
      <c r="Z2" s="97"/>
    </row>
    <row r="3" spans="1:26" s="64" customFormat="1" ht="20.45" customHeight="1" x14ac:dyDescent="0.15">
      <c r="A3" s="246" t="s">
        <v>505</v>
      </c>
      <c r="B3" s="147" t="s">
        <v>510</v>
      </c>
      <c r="C3" s="148"/>
      <c r="D3" s="148"/>
      <c r="E3" s="148"/>
      <c r="F3" s="148"/>
      <c r="G3" s="148"/>
      <c r="H3" s="148"/>
      <c r="I3" s="148"/>
      <c r="J3" s="148"/>
      <c r="K3" s="148"/>
      <c r="L3" s="148"/>
      <c r="M3" s="148"/>
      <c r="N3" s="148"/>
      <c r="O3" s="148"/>
      <c r="P3" s="148"/>
      <c r="Q3" s="148"/>
      <c r="R3" s="148"/>
      <c r="S3" s="148"/>
      <c r="T3" s="148"/>
      <c r="U3" s="148"/>
      <c r="V3" s="149"/>
      <c r="W3" s="65"/>
      <c r="X3" s="202" t="s">
        <v>524</v>
      </c>
      <c r="Y3" s="209" t="s">
        <v>505</v>
      </c>
      <c r="Z3" s="17"/>
    </row>
    <row r="4" spans="1:26" s="64" customFormat="1" ht="20.45" customHeight="1" x14ac:dyDescent="0.15">
      <c r="A4" s="210"/>
      <c r="B4" s="205" t="s">
        <v>459</v>
      </c>
      <c r="C4" s="204" t="s">
        <v>546</v>
      </c>
      <c r="D4" s="204" t="s">
        <v>317</v>
      </c>
      <c r="E4" s="204" t="s">
        <v>511</v>
      </c>
      <c r="F4" s="204" t="s">
        <v>512</v>
      </c>
      <c r="G4" s="204" t="s">
        <v>525</v>
      </c>
      <c r="H4" s="204" t="s">
        <v>526</v>
      </c>
      <c r="I4" s="212" t="s">
        <v>514</v>
      </c>
      <c r="J4" s="207" t="s">
        <v>278</v>
      </c>
      <c r="K4" s="204" t="s">
        <v>513</v>
      </c>
      <c r="L4" s="204" t="s">
        <v>515</v>
      </c>
      <c r="M4" s="204" t="s">
        <v>516</v>
      </c>
      <c r="N4" s="207" t="s">
        <v>517</v>
      </c>
      <c r="O4" s="204" t="s">
        <v>518</v>
      </c>
      <c r="P4" s="204" t="s">
        <v>519</v>
      </c>
      <c r="Q4" s="204" t="s">
        <v>520</v>
      </c>
      <c r="R4" s="207" t="s">
        <v>521</v>
      </c>
      <c r="S4" s="207" t="s">
        <v>522</v>
      </c>
      <c r="T4" s="204" t="s">
        <v>319</v>
      </c>
      <c r="U4" s="204" t="s">
        <v>523</v>
      </c>
      <c r="V4" s="204" t="s">
        <v>318</v>
      </c>
      <c r="W4" s="204" t="s">
        <v>320</v>
      </c>
      <c r="X4" s="203"/>
      <c r="Y4" s="211"/>
      <c r="Z4" s="17"/>
    </row>
    <row r="5" spans="1:26" s="70" customFormat="1" ht="30" customHeight="1" x14ac:dyDescent="0.15">
      <c r="A5" s="71" t="s">
        <v>476</v>
      </c>
      <c r="B5" s="245">
        <f>SUM(B6:B22)</f>
        <v>53212</v>
      </c>
      <c r="C5" s="69" t="s">
        <v>547</v>
      </c>
      <c r="D5" s="69">
        <f t="shared" ref="D5:U5" si="0">SUM(D6:D22)</f>
        <v>549</v>
      </c>
      <c r="E5" s="69">
        <f t="shared" si="0"/>
        <v>60</v>
      </c>
      <c r="F5" s="69">
        <f t="shared" si="0"/>
        <v>1</v>
      </c>
      <c r="G5" s="69">
        <f t="shared" si="0"/>
        <v>3383</v>
      </c>
      <c r="H5" s="69">
        <f t="shared" si="0"/>
        <v>3186</v>
      </c>
      <c r="I5" s="69">
        <f t="shared" si="0"/>
        <v>243</v>
      </c>
      <c r="J5" s="69">
        <f t="shared" si="0"/>
        <v>665</v>
      </c>
      <c r="K5" s="69">
        <f t="shared" si="0"/>
        <v>2058</v>
      </c>
      <c r="L5" s="69">
        <f t="shared" si="0"/>
        <v>8532</v>
      </c>
      <c r="M5" s="69">
        <f t="shared" si="0"/>
        <v>1080</v>
      </c>
      <c r="N5" s="69">
        <f t="shared" si="0"/>
        <v>1051</v>
      </c>
      <c r="O5" s="69">
        <f t="shared" si="0"/>
        <v>1179</v>
      </c>
      <c r="P5" s="69">
        <f t="shared" si="0"/>
        <v>5682</v>
      </c>
      <c r="Q5" s="69">
        <f t="shared" si="0"/>
        <v>2480</v>
      </c>
      <c r="R5" s="69">
        <f t="shared" si="0"/>
        <v>2575</v>
      </c>
      <c r="S5" s="68">
        <f t="shared" si="0"/>
        <v>10134</v>
      </c>
      <c r="T5" s="69">
        <f t="shared" si="0"/>
        <v>317</v>
      </c>
      <c r="U5" s="69">
        <f t="shared" si="0"/>
        <v>3409</v>
      </c>
      <c r="V5" s="69">
        <f>SUM(V6:V22)</f>
        <v>2603</v>
      </c>
      <c r="W5" s="69">
        <f>SUM(W6:W22)</f>
        <v>4025</v>
      </c>
      <c r="X5" s="377">
        <v>3258</v>
      </c>
      <c r="Y5" s="136" t="s">
        <v>476</v>
      </c>
      <c r="Z5" s="72"/>
    </row>
    <row r="6" spans="1:26" s="67" customFormat="1" ht="44.25" customHeight="1" x14ac:dyDescent="0.15">
      <c r="A6" s="208" t="s">
        <v>232</v>
      </c>
      <c r="B6" s="255">
        <f>SUM(D6:W6)</f>
        <v>2039</v>
      </c>
      <c r="C6" s="265" t="s">
        <v>547</v>
      </c>
      <c r="D6" s="252">
        <v>10</v>
      </c>
      <c r="E6" s="252">
        <v>2</v>
      </c>
      <c r="F6" s="252" t="s">
        <v>327</v>
      </c>
      <c r="G6" s="252">
        <v>113</v>
      </c>
      <c r="H6" s="252">
        <v>114</v>
      </c>
      <c r="I6" s="252">
        <v>8</v>
      </c>
      <c r="J6" s="252">
        <v>32</v>
      </c>
      <c r="K6" s="252">
        <v>53</v>
      </c>
      <c r="L6" s="252">
        <v>328</v>
      </c>
      <c r="M6" s="252">
        <v>46</v>
      </c>
      <c r="N6" s="252">
        <v>37</v>
      </c>
      <c r="O6" s="252">
        <v>41</v>
      </c>
      <c r="P6" s="252">
        <v>290</v>
      </c>
      <c r="Q6" s="252">
        <v>73</v>
      </c>
      <c r="R6" s="252">
        <v>82</v>
      </c>
      <c r="S6" s="252">
        <v>341</v>
      </c>
      <c r="T6" s="252">
        <v>9</v>
      </c>
      <c r="U6" s="252">
        <v>171</v>
      </c>
      <c r="V6" s="252">
        <v>88</v>
      </c>
      <c r="W6" s="252">
        <v>201</v>
      </c>
      <c r="X6" s="378" t="s">
        <v>594</v>
      </c>
      <c r="Y6" s="20" t="s">
        <v>232</v>
      </c>
      <c r="Z6" s="20"/>
    </row>
    <row r="7" spans="1:26" s="67" customFormat="1" ht="44.25" customHeight="1" x14ac:dyDescent="0.15">
      <c r="A7" s="208" t="s">
        <v>233</v>
      </c>
      <c r="B7" s="255">
        <f>SUM(D7:W7)</f>
        <v>3545</v>
      </c>
      <c r="C7" s="265" t="s">
        <v>547</v>
      </c>
      <c r="D7" s="252">
        <v>22</v>
      </c>
      <c r="E7" s="252">
        <v>2</v>
      </c>
      <c r="F7" s="252" t="s">
        <v>327</v>
      </c>
      <c r="G7" s="252">
        <v>215</v>
      </c>
      <c r="H7" s="252">
        <v>205</v>
      </c>
      <c r="I7" s="252">
        <v>11</v>
      </c>
      <c r="J7" s="252">
        <v>54</v>
      </c>
      <c r="K7" s="252">
        <v>144</v>
      </c>
      <c r="L7" s="252">
        <v>586</v>
      </c>
      <c r="M7" s="252">
        <v>79</v>
      </c>
      <c r="N7" s="252">
        <v>84</v>
      </c>
      <c r="O7" s="252">
        <v>76</v>
      </c>
      <c r="P7" s="252">
        <v>397</v>
      </c>
      <c r="Q7" s="252">
        <v>176</v>
      </c>
      <c r="R7" s="252">
        <v>176</v>
      </c>
      <c r="S7" s="252">
        <v>661</v>
      </c>
      <c r="T7" s="252">
        <v>16</v>
      </c>
      <c r="U7" s="252">
        <v>248</v>
      </c>
      <c r="V7" s="252">
        <v>154</v>
      </c>
      <c r="W7" s="252">
        <v>239</v>
      </c>
      <c r="X7" s="378" t="s">
        <v>323</v>
      </c>
      <c r="Y7" s="20" t="s">
        <v>233</v>
      </c>
      <c r="Z7" s="20"/>
    </row>
    <row r="8" spans="1:26" s="67" customFormat="1" ht="44.25" customHeight="1" x14ac:dyDescent="0.15">
      <c r="A8" s="208" t="s">
        <v>234</v>
      </c>
      <c r="B8" s="255">
        <f t="shared" ref="B8:B22" si="1">SUM(D8:W8)</f>
        <v>2369</v>
      </c>
      <c r="C8" s="265" t="s">
        <v>547</v>
      </c>
      <c r="D8" s="252">
        <v>7</v>
      </c>
      <c r="E8" s="252">
        <v>2</v>
      </c>
      <c r="F8" s="252" t="s">
        <v>327</v>
      </c>
      <c r="G8" s="252">
        <v>98</v>
      </c>
      <c r="H8" s="252">
        <v>121</v>
      </c>
      <c r="I8" s="252">
        <v>25</v>
      </c>
      <c r="J8" s="252">
        <v>36</v>
      </c>
      <c r="K8" s="252">
        <v>74</v>
      </c>
      <c r="L8" s="252">
        <v>392</v>
      </c>
      <c r="M8" s="252">
        <v>39</v>
      </c>
      <c r="N8" s="252">
        <v>74</v>
      </c>
      <c r="O8" s="252">
        <v>58</v>
      </c>
      <c r="P8" s="252">
        <v>446</v>
      </c>
      <c r="Q8" s="252">
        <v>122</v>
      </c>
      <c r="R8" s="252">
        <v>86</v>
      </c>
      <c r="S8" s="252">
        <v>340</v>
      </c>
      <c r="T8" s="252">
        <v>6</v>
      </c>
      <c r="U8" s="252">
        <v>139</v>
      </c>
      <c r="V8" s="252">
        <v>46</v>
      </c>
      <c r="W8" s="252">
        <v>258</v>
      </c>
      <c r="X8" s="378" t="s">
        <v>323</v>
      </c>
      <c r="Y8" s="20" t="s">
        <v>234</v>
      </c>
      <c r="Z8" s="20"/>
    </row>
    <row r="9" spans="1:26" s="67" customFormat="1" ht="44.25" customHeight="1" x14ac:dyDescent="0.15">
      <c r="A9" s="208" t="s">
        <v>235</v>
      </c>
      <c r="B9" s="255">
        <f t="shared" si="1"/>
        <v>3316</v>
      </c>
      <c r="C9" s="265" t="s">
        <v>547</v>
      </c>
      <c r="D9" s="252">
        <v>13</v>
      </c>
      <c r="E9" s="252">
        <v>1</v>
      </c>
      <c r="F9" s="252" t="s">
        <v>327</v>
      </c>
      <c r="G9" s="252">
        <v>145</v>
      </c>
      <c r="H9" s="252">
        <v>159</v>
      </c>
      <c r="I9" s="252">
        <v>17</v>
      </c>
      <c r="J9" s="252">
        <v>39</v>
      </c>
      <c r="K9" s="252">
        <v>90</v>
      </c>
      <c r="L9" s="252">
        <v>525</v>
      </c>
      <c r="M9" s="252">
        <v>80</v>
      </c>
      <c r="N9" s="252">
        <v>82</v>
      </c>
      <c r="O9" s="252">
        <v>82</v>
      </c>
      <c r="P9" s="252">
        <v>349</v>
      </c>
      <c r="Q9" s="252">
        <v>141</v>
      </c>
      <c r="R9" s="252">
        <v>175</v>
      </c>
      <c r="S9" s="252">
        <v>622</v>
      </c>
      <c r="T9" s="252">
        <v>17</v>
      </c>
      <c r="U9" s="252">
        <v>193</v>
      </c>
      <c r="V9" s="252">
        <v>322</v>
      </c>
      <c r="W9" s="252">
        <v>264</v>
      </c>
      <c r="X9" s="378" t="s">
        <v>323</v>
      </c>
      <c r="Y9" s="20" t="s">
        <v>235</v>
      </c>
      <c r="Z9" s="20"/>
    </row>
    <row r="10" spans="1:26" s="67" customFormat="1" ht="44.25" customHeight="1" x14ac:dyDescent="0.15">
      <c r="A10" s="208" t="s">
        <v>236</v>
      </c>
      <c r="B10" s="255">
        <f t="shared" si="1"/>
        <v>1839</v>
      </c>
      <c r="C10" s="265" t="s">
        <v>547</v>
      </c>
      <c r="D10" s="252">
        <v>19</v>
      </c>
      <c r="E10" s="252" t="s">
        <v>327</v>
      </c>
      <c r="F10" s="252" t="s">
        <v>327</v>
      </c>
      <c r="G10" s="252">
        <v>120</v>
      </c>
      <c r="H10" s="252">
        <v>125</v>
      </c>
      <c r="I10" s="252">
        <v>5</v>
      </c>
      <c r="J10" s="252">
        <v>28</v>
      </c>
      <c r="K10" s="252">
        <v>80</v>
      </c>
      <c r="L10" s="252">
        <v>349</v>
      </c>
      <c r="M10" s="252">
        <v>38</v>
      </c>
      <c r="N10" s="252">
        <v>41</v>
      </c>
      <c r="O10" s="252">
        <v>57</v>
      </c>
      <c r="P10" s="252">
        <v>195</v>
      </c>
      <c r="Q10" s="252">
        <v>73</v>
      </c>
      <c r="R10" s="252">
        <v>77</v>
      </c>
      <c r="S10" s="252">
        <v>306</v>
      </c>
      <c r="T10" s="252">
        <v>12</v>
      </c>
      <c r="U10" s="252">
        <v>156</v>
      </c>
      <c r="V10" s="252">
        <v>79</v>
      </c>
      <c r="W10" s="252">
        <v>79</v>
      </c>
      <c r="X10" s="378" t="s">
        <v>323</v>
      </c>
      <c r="Y10" s="20" t="s">
        <v>236</v>
      </c>
      <c r="Z10" s="20"/>
    </row>
    <row r="11" spans="1:26" s="67" customFormat="1" ht="44.25" customHeight="1" x14ac:dyDescent="0.15">
      <c r="A11" s="208" t="s">
        <v>237</v>
      </c>
      <c r="B11" s="255">
        <f t="shared" si="1"/>
        <v>1942</v>
      </c>
      <c r="C11" s="265" t="s">
        <v>547</v>
      </c>
      <c r="D11" s="252">
        <v>5</v>
      </c>
      <c r="E11" s="252">
        <v>5</v>
      </c>
      <c r="F11" s="252" t="s">
        <v>327</v>
      </c>
      <c r="G11" s="252">
        <v>110</v>
      </c>
      <c r="H11" s="252">
        <v>110</v>
      </c>
      <c r="I11" s="252">
        <v>4</v>
      </c>
      <c r="J11" s="252">
        <v>27</v>
      </c>
      <c r="K11" s="252">
        <v>61</v>
      </c>
      <c r="L11" s="252">
        <v>373</v>
      </c>
      <c r="M11" s="252">
        <v>41</v>
      </c>
      <c r="N11" s="252">
        <v>40</v>
      </c>
      <c r="O11" s="252">
        <v>36</v>
      </c>
      <c r="P11" s="252">
        <v>256</v>
      </c>
      <c r="Q11" s="252">
        <v>130</v>
      </c>
      <c r="R11" s="252">
        <v>78</v>
      </c>
      <c r="S11" s="252">
        <v>333</v>
      </c>
      <c r="T11" s="252">
        <v>11</v>
      </c>
      <c r="U11" s="252">
        <v>141</v>
      </c>
      <c r="V11" s="252">
        <v>60</v>
      </c>
      <c r="W11" s="252">
        <v>121</v>
      </c>
      <c r="X11" s="378" t="s">
        <v>323</v>
      </c>
      <c r="Y11" s="20" t="s">
        <v>237</v>
      </c>
      <c r="Z11" s="20"/>
    </row>
    <row r="12" spans="1:26" s="67" customFormat="1" ht="44.25" customHeight="1" x14ac:dyDescent="0.15">
      <c r="A12" s="208" t="s">
        <v>238</v>
      </c>
      <c r="B12" s="255">
        <f t="shared" si="1"/>
        <v>1680</v>
      </c>
      <c r="C12" s="265" t="s">
        <v>547</v>
      </c>
      <c r="D12" s="252">
        <v>47</v>
      </c>
      <c r="E12" s="252">
        <v>2</v>
      </c>
      <c r="F12" s="252" t="s">
        <v>327</v>
      </c>
      <c r="G12" s="252">
        <v>150</v>
      </c>
      <c r="H12" s="252">
        <v>104</v>
      </c>
      <c r="I12" s="252">
        <v>9</v>
      </c>
      <c r="J12" s="252">
        <v>30</v>
      </c>
      <c r="K12" s="252">
        <v>78</v>
      </c>
      <c r="L12" s="252">
        <v>291</v>
      </c>
      <c r="M12" s="252">
        <v>28</v>
      </c>
      <c r="N12" s="252">
        <v>26</v>
      </c>
      <c r="O12" s="252">
        <v>42</v>
      </c>
      <c r="P12" s="252">
        <v>189</v>
      </c>
      <c r="Q12" s="252">
        <v>81</v>
      </c>
      <c r="R12" s="252">
        <v>49</v>
      </c>
      <c r="S12" s="252">
        <v>262</v>
      </c>
      <c r="T12" s="252">
        <v>6</v>
      </c>
      <c r="U12" s="252">
        <v>144</v>
      </c>
      <c r="V12" s="252">
        <v>51</v>
      </c>
      <c r="W12" s="252">
        <v>91</v>
      </c>
      <c r="X12" s="378" t="s">
        <v>323</v>
      </c>
      <c r="Y12" s="20" t="s">
        <v>238</v>
      </c>
      <c r="Z12" s="20"/>
    </row>
    <row r="13" spans="1:26" s="67" customFormat="1" ht="44.25" customHeight="1" x14ac:dyDescent="0.15">
      <c r="A13" s="208" t="s">
        <v>239</v>
      </c>
      <c r="B13" s="255">
        <f t="shared" si="1"/>
        <v>5075</v>
      </c>
      <c r="C13" s="265" t="s">
        <v>547</v>
      </c>
      <c r="D13" s="252">
        <v>32</v>
      </c>
      <c r="E13" s="252">
        <v>1</v>
      </c>
      <c r="F13" s="252" t="s">
        <v>327</v>
      </c>
      <c r="G13" s="252">
        <v>275</v>
      </c>
      <c r="H13" s="252">
        <v>332</v>
      </c>
      <c r="I13" s="252">
        <v>28</v>
      </c>
      <c r="J13" s="252">
        <v>63</v>
      </c>
      <c r="K13" s="252">
        <v>173</v>
      </c>
      <c r="L13" s="252">
        <v>834</v>
      </c>
      <c r="M13" s="252">
        <v>115</v>
      </c>
      <c r="N13" s="252">
        <v>114</v>
      </c>
      <c r="O13" s="252">
        <v>120</v>
      </c>
      <c r="P13" s="252">
        <v>522</v>
      </c>
      <c r="Q13" s="252">
        <v>236</v>
      </c>
      <c r="R13" s="252">
        <v>252</v>
      </c>
      <c r="S13" s="252">
        <v>920</v>
      </c>
      <c r="T13" s="252">
        <v>42</v>
      </c>
      <c r="U13" s="252">
        <v>262</v>
      </c>
      <c r="V13" s="252">
        <v>213</v>
      </c>
      <c r="W13" s="252">
        <v>541</v>
      </c>
      <c r="X13" s="378" t="s">
        <v>323</v>
      </c>
      <c r="Y13" s="20" t="s">
        <v>239</v>
      </c>
      <c r="Z13" s="20"/>
    </row>
    <row r="14" spans="1:26" s="67" customFormat="1" ht="44.25" customHeight="1" x14ac:dyDescent="0.15">
      <c r="A14" s="208" t="s">
        <v>281</v>
      </c>
      <c r="B14" s="255">
        <f t="shared" si="1"/>
        <v>2494</v>
      </c>
      <c r="C14" s="265" t="s">
        <v>547</v>
      </c>
      <c r="D14" s="252">
        <v>8</v>
      </c>
      <c r="E14" s="252">
        <v>3</v>
      </c>
      <c r="F14" s="252" t="s">
        <v>327</v>
      </c>
      <c r="G14" s="252">
        <v>177</v>
      </c>
      <c r="H14" s="252">
        <v>126</v>
      </c>
      <c r="I14" s="252">
        <v>11</v>
      </c>
      <c r="J14" s="252">
        <v>23</v>
      </c>
      <c r="K14" s="252">
        <v>80</v>
      </c>
      <c r="L14" s="252">
        <v>433</v>
      </c>
      <c r="M14" s="252">
        <v>47</v>
      </c>
      <c r="N14" s="252">
        <v>37</v>
      </c>
      <c r="O14" s="252">
        <v>56</v>
      </c>
      <c r="P14" s="252">
        <v>288</v>
      </c>
      <c r="Q14" s="252">
        <v>96</v>
      </c>
      <c r="R14" s="252">
        <v>161</v>
      </c>
      <c r="S14" s="252">
        <v>450</v>
      </c>
      <c r="T14" s="252">
        <v>14</v>
      </c>
      <c r="U14" s="252">
        <v>170</v>
      </c>
      <c r="V14" s="252">
        <v>86</v>
      </c>
      <c r="W14" s="252">
        <v>228</v>
      </c>
      <c r="X14" s="378" t="s">
        <v>323</v>
      </c>
      <c r="Y14" s="20" t="s">
        <v>281</v>
      </c>
      <c r="Z14" s="20"/>
    </row>
    <row r="15" spans="1:26" s="67" customFormat="1" ht="44.25" customHeight="1" x14ac:dyDescent="0.15">
      <c r="A15" s="208" t="s">
        <v>241</v>
      </c>
      <c r="B15" s="255">
        <f t="shared" si="1"/>
        <v>3495</v>
      </c>
      <c r="C15" s="265" t="s">
        <v>547</v>
      </c>
      <c r="D15" s="252">
        <v>35</v>
      </c>
      <c r="E15" s="252">
        <v>4</v>
      </c>
      <c r="F15" s="252" t="s">
        <v>327</v>
      </c>
      <c r="G15" s="252">
        <v>203</v>
      </c>
      <c r="H15" s="252">
        <v>212</v>
      </c>
      <c r="I15" s="252">
        <v>23</v>
      </c>
      <c r="J15" s="252">
        <v>44</v>
      </c>
      <c r="K15" s="252">
        <v>141</v>
      </c>
      <c r="L15" s="252">
        <v>565</v>
      </c>
      <c r="M15" s="252">
        <v>52</v>
      </c>
      <c r="N15" s="252">
        <v>78</v>
      </c>
      <c r="O15" s="252">
        <v>71</v>
      </c>
      <c r="P15" s="252">
        <v>301</v>
      </c>
      <c r="Q15" s="252">
        <v>188</v>
      </c>
      <c r="R15" s="252">
        <v>166</v>
      </c>
      <c r="S15" s="252">
        <v>681</v>
      </c>
      <c r="T15" s="252">
        <v>22</v>
      </c>
      <c r="U15" s="252">
        <v>247</v>
      </c>
      <c r="V15" s="252">
        <v>102</v>
      </c>
      <c r="W15" s="252">
        <v>360</v>
      </c>
      <c r="X15" s="378" t="s">
        <v>323</v>
      </c>
      <c r="Y15" s="20" t="s">
        <v>241</v>
      </c>
      <c r="Z15" s="20"/>
    </row>
    <row r="16" spans="1:26" s="67" customFormat="1" ht="44.25" customHeight="1" x14ac:dyDescent="0.15">
      <c r="A16" s="208" t="s">
        <v>242</v>
      </c>
      <c r="B16" s="255">
        <f t="shared" si="1"/>
        <v>5048</v>
      </c>
      <c r="C16" s="265" t="s">
        <v>547</v>
      </c>
      <c r="D16" s="252">
        <v>73</v>
      </c>
      <c r="E16" s="252">
        <v>32</v>
      </c>
      <c r="F16" s="252" t="s">
        <v>327</v>
      </c>
      <c r="G16" s="252">
        <v>334</v>
      </c>
      <c r="H16" s="252">
        <v>415</v>
      </c>
      <c r="I16" s="252">
        <v>16</v>
      </c>
      <c r="J16" s="252">
        <v>92</v>
      </c>
      <c r="K16" s="252">
        <v>223</v>
      </c>
      <c r="L16" s="252">
        <v>762</v>
      </c>
      <c r="M16" s="252">
        <v>87</v>
      </c>
      <c r="N16" s="252">
        <v>75</v>
      </c>
      <c r="O16" s="252">
        <v>117</v>
      </c>
      <c r="P16" s="252">
        <v>415</v>
      </c>
      <c r="Q16" s="252">
        <v>251</v>
      </c>
      <c r="R16" s="252">
        <v>257</v>
      </c>
      <c r="S16" s="252">
        <v>1027</v>
      </c>
      <c r="T16" s="252">
        <v>30</v>
      </c>
      <c r="U16" s="252">
        <v>314</v>
      </c>
      <c r="V16" s="252">
        <v>139</v>
      </c>
      <c r="W16" s="252">
        <v>389</v>
      </c>
      <c r="X16" s="378" t="s">
        <v>323</v>
      </c>
      <c r="Y16" s="20" t="s">
        <v>338</v>
      </c>
      <c r="Z16" s="20"/>
    </row>
    <row r="17" spans="1:26" s="67" customFormat="1" ht="44.25" customHeight="1" x14ac:dyDescent="0.15">
      <c r="A17" s="208" t="s">
        <v>243</v>
      </c>
      <c r="B17" s="255">
        <f t="shared" si="1"/>
        <v>5573</v>
      </c>
      <c r="C17" s="265" t="s">
        <v>547</v>
      </c>
      <c r="D17" s="252">
        <v>98</v>
      </c>
      <c r="E17" s="252">
        <v>1</v>
      </c>
      <c r="F17" s="252" t="s">
        <v>327</v>
      </c>
      <c r="G17" s="252">
        <v>396</v>
      </c>
      <c r="H17" s="252">
        <v>356</v>
      </c>
      <c r="I17" s="252">
        <v>18</v>
      </c>
      <c r="J17" s="252">
        <v>40</v>
      </c>
      <c r="K17" s="252">
        <v>240</v>
      </c>
      <c r="L17" s="252">
        <v>815</v>
      </c>
      <c r="M17" s="252">
        <v>134</v>
      </c>
      <c r="N17" s="252">
        <v>82</v>
      </c>
      <c r="O17" s="252">
        <v>106</v>
      </c>
      <c r="P17" s="252">
        <v>618</v>
      </c>
      <c r="Q17" s="252">
        <v>260</v>
      </c>
      <c r="R17" s="252">
        <v>277</v>
      </c>
      <c r="S17" s="252">
        <v>1185</v>
      </c>
      <c r="T17" s="252">
        <v>43</v>
      </c>
      <c r="U17" s="252">
        <v>349</v>
      </c>
      <c r="V17" s="252">
        <v>185</v>
      </c>
      <c r="W17" s="252">
        <v>370</v>
      </c>
      <c r="X17" s="378" t="s">
        <v>323</v>
      </c>
      <c r="Y17" s="20" t="s">
        <v>243</v>
      </c>
      <c r="Z17" s="20"/>
    </row>
    <row r="18" spans="1:26" s="67" customFormat="1" ht="44.25" customHeight="1" x14ac:dyDescent="0.15">
      <c r="A18" s="208" t="s">
        <v>244</v>
      </c>
      <c r="B18" s="255">
        <f t="shared" si="1"/>
        <v>3434</v>
      </c>
      <c r="C18" s="265" t="s">
        <v>547</v>
      </c>
      <c r="D18" s="252">
        <v>27</v>
      </c>
      <c r="E18" s="252">
        <v>1</v>
      </c>
      <c r="F18" s="252" t="s">
        <v>327</v>
      </c>
      <c r="G18" s="252">
        <v>278</v>
      </c>
      <c r="H18" s="252">
        <v>210</v>
      </c>
      <c r="I18" s="252">
        <v>15</v>
      </c>
      <c r="J18" s="252">
        <v>32</v>
      </c>
      <c r="K18" s="252">
        <v>153</v>
      </c>
      <c r="L18" s="252">
        <v>584</v>
      </c>
      <c r="M18" s="252">
        <v>56</v>
      </c>
      <c r="N18" s="252">
        <v>59</v>
      </c>
      <c r="O18" s="252">
        <v>62</v>
      </c>
      <c r="P18" s="252">
        <v>344</v>
      </c>
      <c r="Q18" s="252">
        <v>150</v>
      </c>
      <c r="R18" s="252">
        <v>163</v>
      </c>
      <c r="S18" s="252">
        <v>697</v>
      </c>
      <c r="T18" s="252">
        <v>24</v>
      </c>
      <c r="U18" s="252">
        <v>234</v>
      </c>
      <c r="V18" s="252">
        <v>135</v>
      </c>
      <c r="W18" s="252">
        <v>210</v>
      </c>
      <c r="X18" s="378" t="s">
        <v>323</v>
      </c>
      <c r="Y18" s="20" t="s">
        <v>244</v>
      </c>
      <c r="Z18" s="20"/>
    </row>
    <row r="19" spans="1:26" s="67" customFormat="1" ht="44.25" customHeight="1" x14ac:dyDescent="0.15">
      <c r="A19" s="208" t="s">
        <v>245</v>
      </c>
      <c r="B19" s="255">
        <f t="shared" si="1"/>
        <v>5565</v>
      </c>
      <c r="C19" s="265" t="s">
        <v>547</v>
      </c>
      <c r="D19" s="252">
        <v>39</v>
      </c>
      <c r="E19" s="252">
        <v>4</v>
      </c>
      <c r="F19" s="252">
        <v>1</v>
      </c>
      <c r="G19" s="252">
        <v>377</v>
      </c>
      <c r="H19" s="252">
        <v>271</v>
      </c>
      <c r="I19" s="252">
        <v>17</v>
      </c>
      <c r="J19" s="252">
        <v>53</v>
      </c>
      <c r="K19" s="252">
        <v>210</v>
      </c>
      <c r="L19" s="252">
        <v>826</v>
      </c>
      <c r="M19" s="252">
        <v>112</v>
      </c>
      <c r="N19" s="252">
        <v>81</v>
      </c>
      <c r="O19" s="252">
        <v>102</v>
      </c>
      <c r="P19" s="252">
        <v>403</v>
      </c>
      <c r="Q19" s="252">
        <v>232</v>
      </c>
      <c r="R19" s="252">
        <v>275</v>
      </c>
      <c r="S19" s="252">
        <v>1169</v>
      </c>
      <c r="T19" s="252">
        <v>30</v>
      </c>
      <c r="U19" s="252">
        <v>295</v>
      </c>
      <c r="V19" s="252">
        <v>672</v>
      </c>
      <c r="W19" s="252">
        <v>396</v>
      </c>
      <c r="X19" s="378" t="s">
        <v>323</v>
      </c>
      <c r="Y19" s="20" t="s">
        <v>245</v>
      </c>
      <c r="Z19" s="20"/>
    </row>
    <row r="20" spans="1:26" s="67" customFormat="1" ht="44.25" customHeight="1" x14ac:dyDescent="0.15">
      <c r="A20" s="208" t="s">
        <v>246</v>
      </c>
      <c r="B20" s="255">
        <f t="shared" si="1"/>
        <v>2349</v>
      </c>
      <c r="C20" s="265" t="s">
        <v>547</v>
      </c>
      <c r="D20" s="252">
        <v>13</v>
      </c>
      <c r="E20" s="252" t="s">
        <v>327</v>
      </c>
      <c r="F20" s="252" t="s">
        <v>327</v>
      </c>
      <c r="G20" s="252">
        <v>172</v>
      </c>
      <c r="H20" s="252">
        <v>160</v>
      </c>
      <c r="I20" s="252">
        <v>17</v>
      </c>
      <c r="J20" s="252">
        <v>29</v>
      </c>
      <c r="K20" s="252">
        <v>82</v>
      </c>
      <c r="L20" s="252">
        <v>408</v>
      </c>
      <c r="M20" s="252">
        <v>60</v>
      </c>
      <c r="N20" s="252">
        <v>67</v>
      </c>
      <c r="O20" s="252">
        <v>67</v>
      </c>
      <c r="P20" s="252">
        <v>204</v>
      </c>
      <c r="Q20" s="252">
        <v>88</v>
      </c>
      <c r="R20" s="252">
        <v>110</v>
      </c>
      <c r="S20" s="252">
        <v>466</v>
      </c>
      <c r="T20" s="252">
        <v>14</v>
      </c>
      <c r="U20" s="252">
        <v>149</v>
      </c>
      <c r="V20" s="252">
        <v>108</v>
      </c>
      <c r="W20" s="252">
        <v>135</v>
      </c>
      <c r="X20" s="378" t="s">
        <v>323</v>
      </c>
      <c r="Y20" s="20" t="s">
        <v>246</v>
      </c>
      <c r="Z20" s="20"/>
    </row>
    <row r="21" spans="1:26" s="67" customFormat="1" ht="44.25" customHeight="1" x14ac:dyDescent="0.15">
      <c r="A21" s="208" t="s">
        <v>247</v>
      </c>
      <c r="B21" s="255">
        <f t="shared" si="1"/>
        <v>3236</v>
      </c>
      <c r="C21" s="265" t="s">
        <v>547</v>
      </c>
      <c r="D21" s="252">
        <v>28</v>
      </c>
      <c r="E21" s="252" t="s">
        <v>327</v>
      </c>
      <c r="F21" s="252" t="s">
        <v>327</v>
      </c>
      <c r="G21" s="252">
        <v>214</v>
      </c>
      <c r="H21" s="252">
        <v>159</v>
      </c>
      <c r="I21" s="252">
        <v>18</v>
      </c>
      <c r="J21" s="252">
        <v>41</v>
      </c>
      <c r="K21" s="252">
        <v>163</v>
      </c>
      <c r="L21" s="252">
        <v>444</v>
      </c>
      <c r="M21" s="252">
        <v>66</v>
      </c>
      <c r="N21" s="252">
        <v>74</v>
      </c>
      <c r="O21" s="252">
        <v>85</v>
      </c>
      <c r="P21" s="252">
        <v>445</v>
      </c>
      <c r="Q21" s="252">
        <v>147</v>
      </c>
      <c r="R21" s="252">
        <v>186</v>
      </c>
      <c r="S21" s="252">
        <v>656</v>
      </c>
      <c r="T21" s="252">
        <v>19</v>
      </c>
      <c r="U21" s="252">
        <v>190</v>
      </c>
      <c r="V21" s="252">
        <v>160</v>
      </c>
      <c r="W21" s="252">
        <v>141</v>
      </c>
      <c r="X21" s="378" t="s">
        <v>323</v>
      </c>
      <c r="Y21" s="20" t="s">
        <v>247</v>
      </c>
      <c r="Z21" s="20"/>
    </row>
    <row r="22" spans="1:26" s="67" customFormat="1" ht="44.25" customHeight="1" x14ac:dyDescent="0.15">
      <c r="A22" s="208" t="s">
        <v>248</v>
      </c>
      <c r="B22" s="255">
        <f t="shared" si="1"/>
        <v>213</v>
      </c>
      <c r="C22" s="265" t="s">
        <v>547</v>
      </c>
      <c r="D22" s="252">
        <v>73</v>
      </c>
      <c r="E22" s="252" t="s">
        <v>327</v>
      </c>
      <c r="F22" s="252" t="s">
        <v>327</v>
      </c>
      <c r="G22" s="252">
        <v>6</v>
      </c>
      <c r="H22" s="252">
        <v>7</v>
      </c>
      <c r="I22" s="252">
        <v>1</v>
      </c>
      <c r="J22" s="252">
        <v>2</v>
      </c>
      <c r="K22" s="252">
        <v>13</v>
      </c>
      <c r="L22" s="252">
        <v>17</v>
      </c>
      <c r="M22" s="252" t="s">
        <v>327</v>
      </c>
      <c r="N22" s="252" t="s">
        <v>327</v>
      </c>
      <c r="O22" s="252">
        <v>1</v>
      </c>
      <c r="P22" s="252">
        <v>20</v>
      </c>
      <c r="Q22" s="252">
        <v>36</v>
      </c>
      <c r="R22" s="252">
        <v>5</v>
      </c>
      <c r="S22" s="252">
        <v>18</v>
      </c>
      <c r="T22" s="252">
        <v>2</v>
      </c>
      <c r="U22" s="252">
        <v>7</v>
      </c>
      <c r="V22" s="252">
        <v>3</v>
      </c>
      <c r="W22" s="252">
        <v>2</v>
      </c>
      <c r="X22" s="378" t="s">
        <v>323</v>
      </c>
      <c r="Y22" s="20" t="s">
        <v>248</v>
      </c>
      <c r="Z22" s="20"/>
    </row>
    <row r="23" spans="1:26" s="67" customFormat="1" ht="44.25" customHeight="1" thickBot="1" x14ac:dyDescent="0.2">
      <c r="A23" s="208" t="s">
        <v>282</v>
      </c>
      <c r="B23" s="266">
        <v>100</v>
      </c>
      <c r="C23" s="264" t="s">
        <v>548</v>
      </c>
      <c r="D23" s="73">
        <f>D5/B5*100</f>
        <v>1.0317221679320454</v>
      </c>
      <c r="E23" s="73">
        <f>E5/B5*100</f>
        <v>0.11275652108546945</v>
      </c>
      <c r="F23" s="73">
        <f>F5/B5*100</f>
        <v>1.8792753514244905E-3</v>
      </c>
      <c r="G23" s="73">
        <f>G5/B5*100</f>
        <v>6.357588513869052</v>
      </c>
      <c r="H23" s="73">
        <f>H5/B5*100</f>
        <v>5.9873712696384276</v>
      </c>
      <c r="I23" s="73">
        <f>I5/B5*100</f>
        <v>0.45666391039615123</v>
      </c>
      <c r="J23" s="73">
        <f>J5/B5*100</f>
        <v>1.2497181086972862</v>
      </c>
      <c r="K23" s="73">
        <f>K5/B5*100</f>
        <v>3.8675486732316022</v>
      </c>
      <c r="L23" s="73">
        <f>L5/B5*100</f>
        <v>16.033977298353754</v>
      </c>
      <c r="M23" s="73">
        <f>M5/B5*100</f>
        <v>2.02961737953845</v>
      </c>
      <c r="N23" s="73">
        <f>N5/B5*100</f>
        <v>1.9751183943471398</v>
      </c>
      <c r="O23" s="73">
        <f>O5/B5*100</f>
        <v>2.2156656393294742</v>
      </c>
      <c r="P23" s="73">
        <f>P5/B5*100</f>
        <v>10.678042546793955</v>
      </c>
      <c r="Q23" s="73">
        <f>Q5/B5*100</f>
        <v>4.6606028715327366</v>
      </c>
      <c r="R23" s="73">
        <f>R5/B5*100</f>
        <v>4.8391340299180641</v>
      </c>
      <c r="S23" s="73">
        <f>S5/B5*100</f>
        <v>19.04457641133579</v>
      </c>
      <c r="T23" s="73">
        <f>T5/B5*100</f>
        <v>0.59573028640156356</v>
      </c>
      <c r="U23" s="73">
        <f>U5/B5*100</f>
        <v>6.4064496730060885</v>
      </c>
      <c r="V23" s="73">
        <f>V5/B5*100</f>
        <v>4.8917537397579496</v>
      </c>
      <c r="W23" s="73">
        <f>W5/B5*100</f>
        <v>7.564083289483575</v>
      </c>
      <c r="X23" s="379" t="s">
        <v>341</v>
      </c>
      <c r="Y23" s="231" t="s">
        <v>282</v>
      </c>
      <c r="Z23" s="20"/>
    </row>
    <row r="24" spans="1:26" ht="20.45" customHeight="1" x14ac:dyDescent="0.15">
      <c r="A24" s="98" t="s">
        <v>847</v>
      </c>
      <c r="B24" s="206"/>
      <c r="C24" s="206"/>
      <c r="D24" s="206"/>
      <c r="E24" s="206"/>
      <c r="F24" s="206"/>
      <c r="G24" s="206"/>
      <c r="H24" s="206"/>
      <c r="I24" s="206"/>
      <c r="J24" s="206"/>
      <c r="K24" s="103"/>
      <c r="L24" s="103"/>
      <c r="M24" s="103"/>
      <c r="N24" s="103"/>
      <c r="O24" s="103"/>
      <c r="P24" s="103"/>
      <c r="Q24" s="103"/>
      <c r="R24" s="103"/>
      <c r="S24" s="103"/>
      <c r="T24" s="103"/>
      <c r="U24" s="103"/>
      <c r="V24" s="62"/>
      <c r="W24" s="62"/>
      <c r="X24" s="62"/>
      <c r="Y24" s="401" t="s">
        <v>845</v>
      </c>
    </row>
  </sheetData>
  <phoneticPr fontId="2"/>
  <printOptions horizontalCentered="1"/>
  <pageMargins left="0.59055118110236227" right="0.59055118110236227" top="1.1811023622047245" bottom="0.39370078740157483" header="0.51181102362204722" footer="0.51181102362204722"/>
  <pageSetup paperSize="9" scale="46" firstPageNumber="22" fitToWidth="2" fitToHeight="0" orientation="portrait" useFirstPageNumber="1" r:id="rId1"/>
  <headerFooter scaleWithDoc="0"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07"/>
  <sheetViews>
    <sheetView showGridLines="0" view="pageBreakPreview" zoomScale="90" zoomScaleNormal="75" zoomScaleSheetLayoutView="90" workbookViewId="0"/>
  </sheetViews>
  <sheetFormatPr defaultColWidth="10.625" defaultRowHeight="17.850000000000001" customHeight="1" x14ac:dyDescent="0.15"/>
  <cols>
    <col min="1" max="1" width="13.375" style="250" customWidth="1"/>
    <col min="2" max="2" width="19.875" style="3" customWidth="1"/>
    <col min="3" max="5" width="10.625" style="228" customWidth="1"/>
    <col min="6" max="6" width="10.625" style="227" customWidth="1"/>
    <col min="7" max="7" width="3.75" style="228" customWidth="1"/>
    <col min="8" max="16384" width="10.625" style="228"/>
  </cols>
  <sheetData>
    <row r="1" spans="1:10" ht="19.5" customHeight="1" x14ac:dyDescent="0.15">
      <c r="A1" s="21" t="s">
        <v>815</v>
      </c>
      <c r="B1" s="213"/>
      <c r="C1" s="214"/>
      <c r="D1" s="214"/>
      <c r="E1" s="214"/>
      <c r="F1" s="45"/>
    </row>
    <row r="2" spans="1:10" ht="17.850000000000001" customHeight="1" thickBot="1" x14ac:dyDescent="0.2">
      <c r="A2" s="251"/>
      <c r="B2" s="36"/>
      <c r="F2" s="227" t="s">
        <v>595</v>
      </c>
    </row>
    <row r="3" spans="1:10" ht="17.850000000000001" customHeight="1" x14ac:dyDescent="0.15">
      <c r="A3" s="234" t="s">
        <v>529</v>
      </c>
      <c r="B3" s="233" t="s">
        <v>537</v>
      </c>
      <c r="C3" s="233" t="s">
        <v>531</v>
      </c>
      <c r="D3" s="215" t="s">
        <v>527</v>
      </c>
      <c r="E3" s="216"/>
      <c r="F3" s="216"/>
      <c r="J3" s="227"/>
    </row>
    <row r="4" spans="1:10" ht="17.850000000000001" customHeight="1" x14ac:dyDescent="0.15">
      <c r="A4" s="306"/>
      <c r="B4" s="307"/>
      <c r="C4" s="307"/>
      <c r="D4" s="308" t="s">
        <v>528</v>
      </c>
      <c r="E4" s="308" t="s">
        <v>2</v>
      </c>
      <c r="F4" s="309" t="s">
        <v>3</v>
      </c>
      <c r="J4" s="227"/>
    </row>
    <row r="5" spans="1:10" s="227" customFormat="1" ht="17.850000000000001" customHeight="1" x14ac:dyDescent="0.15">
      <c r="A5" s="8" t="s">
        <v>530</v>
      </c>
      <c r="B5" s="236"/>
      <c r="C5" s="353">
        <f>SUM(C6,C14,C25,C29,C41,C49,C62,C69,C86,C104,C116,C126,C137,C143,C153,C168,C182)</f>
        <v>61258</v>
      </c>
      <c r="D5" s="353">
        <f t="shared" ref="D5:F5" si="0">SUM(D6,D14,D25,D29,D41,D49,D62,D69,D86,D104,D116,D126,D137,D143,D153,D168,D182)</f>
        <v>113825</v>
      </c>
      <c r="E5" s="353">
        <f t="shared" si="0"/>
        <v>52260</v>
      </c>
      <c r="F5" s="354">
        <f t="shared" si="0"/>
        <v>61565</v>
      </c>
      <c r="G5" s="228"/>
      <c r="H5" s="228"/>
      <c r="I5" s="228"/>
    </row>
    <row r="6" spans="1:10" s="227" customFormat="1" ht="17.850000000000001" customHeight="1" x14ac:dyDescent="0.15">
      <c r="A6" s="8" t="s">
        <v>206</v>
      </c>
      <c r="B6" s="8" t="s">
        <v>536</v>
      </c>
      <c r="C6" s="353">
        <f>SUM(C7:C13)</f>
        <v>2696</v>
      </c>
      <c r="D6" s="353">
        <f t="shared" ref="D6:F6" si="1">SUM(D7:D13)</f>
        <v>4160</v>
      </c>
      <c r="E6" s="353">
        <f t="shared" si="1"/>
        <v>1825</v>
      </c>
      <c r="F6" s="355">
        <f t="shared" si="1"/>
        <v>2335</v>
      </c>
      <c r="G6" s="228"/>
      <c r="H6" s="228"/>
    </row>
    <row r="7" spans="1:10" s="227" customFormat="1" ht="17.850000000000001" customHeight="1" x14ac:dyDescent="0.15">
      <c r="A7" s="8"/>
      <c r="B7" s="232" t="s">
        <v>59</v>
      </c>
      <c r="C7" s="356">
        <v>569</v>
      </c>
      <c r="D7" s="356">
        <v>927</v>
      </c>
      <c r="E7" s="356">
        <v>419</v>
      </c>
      <c r="F7" s="357">
        <v>508</v>
      </c>
      <c r="G7" s="228"/>
      <c r="H7" s="228"/>
    </row>
    <row r="8" spans="1:10" s="227" customFormat="1" ht="17.850000000000001" customHeight="1" x14ac:dyDescent="0.15">
      <c r="A8" s="8"/>
      <c r="B8" s="232" t="s">
        <v>63</v>
      </c>
      <c r="C8" s="356">
        <v>367</v>
      </c>
      <c r="D8" s="356">
        <v>643</v>
      </c>
      <c r="E8" s="356">
        <v>284</v>
      </c>
      <c r="F8" s="357">
        <v>359</v>
      </c>
      <c r="G8" s="228"/>
      <c r="H8" s="228"/>
    </row>
    <row r="9" spans="1:10" s="227" customFormat="1" ht="17.850000000000001" customHeight="1" x14ac:dyDescent="0.15">
      <c r="A9" s="8"/>
      <c r="B9" s="232" t="s">
        <v>67</v>
      </c>
      <c r="C9" s="356">
        <v>618</v>
      </c>
      <c r="D9" s="356">
        <v>969</v>
      </c>
      <c r="E9" s="356">
        <v>412</v>
      </c>
      <c r="F9" s="357">
        <v>557</v>
      </c>
      <c r="G9" s="228"/>
      <c r="H9" s="228"/>
    </row>
    <row r="10" spans="1:10" s="227" customFormat="1" ht="17.850000000000001" customHeight="1" x14ac:dyDescent="0.15">
      <c r="A10" s="8"/>
      <c r="B10" s="232" t="s">
        <v>70</v>
      </c>
      <c r="C10" s="356">
        <v>353</v>
      </c>
      <c r="D10" s="356">
        <v>474</v>
      </c>
      <c r="E10" s="356">
        <v>189</v>
      </c>
      <c r="F10" s="357">
        <v>285</v>
      </c>
      <c r="G10" s="228"/>
      <c r="H10" s="228"/>
    </row>
    <row r="11" spans="1:10" s="227" customFormat="1" ht="17.850000000000001" customHeight="1" x14ac:dyDescent="0.15">
      <c r="A11" s="8"/>
      <c r="B11" s="232" t="s">
        <v>74</v>
      </c>
      <c r="C11" s="356">
        <v>259</v>
      </c>
      <c r="D11" s="356">
        <v>389</v>
      </c>
      <c r="E11" s="356">
        <v>163</v>
      </c>
      <c r="F11" s="357">
        <v>226</v>
      </c>
      <c r="G11" s="228"/>
      <c r="H11" s="228"/>
    </row>
    <row r="12" spans="1:10" s="227" customFormat="1" ht="17.850000000000001" customHeight="1" x14ac:dyDescent="0.15">
      <c r="A12" s="8"/>
      <c r="B12" s="232" t="s">
        <v>78</v>
      </c>
      <c r="C12" s="356">
        <v>290</v>
      </c>
      <c r="D12" s="356">
        <v>413</v>
      </c>
      <c r="E12" s="356">
        <v>183</v>
      </c>
      <c r="F12" s="357">
        <v>230</v>
      </c>
      <c r="G12" s="228"/>
      <c r="H12" s="228"/>
    </row>
    <row r="13" spans="1:10" s="227" customFormat="1" ht="17.850000000000001" customHeight="1" x14ac:dyDescent="0.15">
      <c r="A13" s="8"/>
      <c r="B13" s="232" t="s">
        <v>82</v>
      </c>
      <c r="C13" s="356">
        <v>240</v>
      </c>
      <c r="D13" s="356">
        <v>345</v>
      </c>
      <c r="E13" s="356">
        <v>175</v>
      </c>
      <c r="F13" s="357">
        <v>170</v>
      </c>
      <c r="G13" s="228"/>
      <c r="H13" s="228"/>
    </row>
    <row r="14" spans="1:10" s="227" customFormat="1" ht="17.850000000000001" customHeight="1" x14ac:dyDescent="0.15">
      <c r="A14" s="8" t="s">
        <v>207</v>
      </c>
      <c r="B14" s="8" t="s">
        <v>536</v>
      </c>
      <c r="C14" s="353">
        <f>SUM(C15:C24)</f>
        <v>3833</v>
      </c>
      <c r="D14" s="353">
        <f>SUM(D15:D24)</f>
        <v>7363</v>
      </c>
      <c r="E14" s="353">
        <f>SUM(E15:E24)</f>
        <v>3360</v>
      </c>
      <c r="F14" s="355">
        <f>SUM(F15:F24)</f>
        <v>4003</v>
      </c>
      <c r="G14" s="228"/>
      <c r="H14" s="228"/>
    </row>
    <row r="15" spans="1:10" s="227" customFormat="1" ht="17.850000000000001" customHeight="1" x14ac:dyDescent="0.15">
      <c r="A15" s="6"/>
      <c r="B15" s="235" t="s">
        <v>98</v>
      </c>
      <c r="C15" s="356">
        <v>193</v>
      </c>
      <c r="D15" s="356">
        <v>331</v>
      </c>
      <c r="E15" s="356">
        <v>132</v>
      </c>
      <c r="F15" s="357">
        <v>199</v>
      </c>
      <c r="G15" s="228"/>
      <c r="H15" s="228"/>
    </row>
    <row r="16" spans="1:10" s="227" customFormat="1" ht="17.850000000000001" customHeight="1" x14ac:dyDescent="0.15">
      <c r="A16" s="5"/>
      <c r="B16" s="235" t="s">
        <v>100</v>
      </c>
      <c r="C16" s="356">
        <v>454</v>
      </c>
      <c r="D16" s="356">
        <v>868</v>
      </c>
      <c r="E16" s="356">
        <v>383</v>
      </c>
      <c r="F16" s="357">
        <v>485</v>
      </c>
      <c r="G16" s="228"/>
      <c r="H16" s="228"/>
    </row>
    <row r="17" spans="1:8" s="227" customFormat="1" ht="17.850000000000001" customHeight="1" x14ac:dyDescent="0.15">
      <c r="A17" s="5"/>
      <c r="B17" s="235" t="s">
        <v>102</v>
      </c>
      <c r="C17" s="356">
        <v>164</v>
      </c>
      <c r="D17" s="356">
        <v>317</v>
      </c>
      <c r="E17" s="356">
        <v>142</v>
      </c>
      <c r="F17" s="357">
        <v>175</v>
      </c>
      <c r="G17" s="228"/>
      <c r="H17" s="228"/>
    </row>
    <row r="18" spans="1:8" s="227" customFormat="1" ht="17.850000000000001" customHeight="1" x14ac:dyDescent="0.15">
      <c r="A18" s="5"/>
      <c r="B18" s="235" t="s">
        <v>105</v>
      </c>
      <c r="C18" s="356">
        <v>470</v>
      </c>
      <c r="D18" s="356">
        <v>874</v>
      </c>
      <c r="E18" s="356">
        <v>416</v>
      </c>
      <c r="F18" s="357">
        <v>458</v>
      </c>
      <c r="G18" s="228"/>
      <c r="H18" s="228"/>
    </row>
    <row r="19" spans="1:8" s="227" customFormat="1" ht="17.850000000000001" customHeight="1" x14ac:dyDescent="0.15">
      <c r="A19" s="5"/>
      <c r="B19" s="235" t="s">
        <v>106</v>
      </c>
      <c r="C19" s="356">
        <v>831</v>
      </c>
      <c r="D19" s="356">
        <v>1543</v>
      </c>
      <c r="E19" s="356">
        <v>722</v>
      </c>
      <c r="F19" s="357">
        <v>821</v>
      </c>
      <c r="G19" s="228"/>
      <c r="H19" s="228"/>
    </row>
    <row r="20" spans="1:8" s="227" customFormat="1" ht="17.850000000000001" customHeight="1" x14ac:dyDescent="0.15">
      <c r="A20" s="5"/>
      <c r="B20" s="235" t="s">
        <v>107</v>
      </c>
      <c r="C20" s="356">
        <v>418</v>
      </c>
      <c r="D20" s="356">
        <v>814</v>
      </c>
      <c r="E20" s="356">
        <v>371</v>
      </c>
      <c r="F20" s="357">
        <v>443</v>
      </c>
      <c r="G20" s="228"/>
      <c r="H20" s="228"/>
    </row>
    <row r="21" spans="1:8" s="227" customFormat="1" ht="17.850000000000001" customHeight="1" x14ac:dyDescent="0.15">
      <c r="A21" s="5"/>
      <c r="B21" s="235" t="s">
        <v>109</v>
      </c>
      <c r="C21" s="356">
        <v>484</v>
      </c>
      <c r="D21" s="356">
        <v>801</v>
      </c>
      <c r="E21" s="356">
        <v>370</v>
      </c>
      <c r="F21" s="357">
        <v>431</v>
      </c>
      <c r="G21" s="228"/>
      <c r="H21" s="228"/>
    </row>
    <row r="22" spans="1:8" s="227" customFormat="1" ht="17.850000000000001" customHeight="1" x14ac:dyDescent="0.15">
      <c r="A22" s="5"/>
      <c r="B22" s="235" t="s">
        <v>112</v>
      </c>
      <c r="C22" s="356">
        <v>108</v>
      </c>
      <c r="D22" s="356">
        <v>273</v>
      </c>
      <c r="E22" s="356">
        <v>121</v>
      </c>
      <c r="F22" s="357">
        <v>152</v>
      </c>
      <c r="G22" s="228"/>
      <c r="H22" s="228"/>
    </row>
    <row r="23" spans="1:8" ht="17.850000000000001" customHeight="1" x14ac:dyDescent="0.15">
      <c r="A23" s="5"/>
      <c r="B23" s="235" t="s">
        <v>115</v>
      </c>
      <c r="C23" s="356">
        <v>271</v>
      </c>
      <c r="D23" s="356">
        <v>624</v>
      </c>
      <c r="E23" s="356">
        <v>285</v>
      </c>
      <c r="F23" s="357">
        <v>339</v>
      </c>
    </row>
    <row r="24" spans="1:8" ht="17.850000000000001" customHeight="1" x14ac:dyDescent="0.15">
      <c r="A24" s="5"/>
      <c r="B24" s="235" t="s">
        <v>117</v>
      </c>
      <c r="C24" s="356">
        <v>440</v>
      </c>
      <c r="D24" s="356">
        <v>918</v>
      </c>
      <c r="E24" s="356">
        <v>418</v>
      </c>
      <c r="F24" s="357">
        <v>500</v>
      </c>
    </row>
    <row r="25" spans="1:8" ht="17.850000000000001" customHeight="1" x14ac:dyDescent="0.15">
      <c r="A25" s="8" t="s">
        <v>213</v>
      </c>
      <c r="B25" s="236" t="s">
        <v>536</v>
      </c>
      <c r="C25" s="353">
        <f>SUM(C26:C28)</f>
        <v>6115</v>
      </c>
      <c r="D25" s="353">
        <f>SUM(D26:D28)</f>
        <v>11967</v>
      </c>
      <c r="E25" s="353">
        <f>SUM(E26:E28)</f>
        <v>5771</v>
      </c>
      <c r="F25" s="355">
        <f>SUM(F26:F28)</f>
        <v>6196</v>
      </c>
    </row>
    <row r="26" spans="1:8" ht="17.850000000000001" customHeight="1" x14ac:dyDescent="0.15">
      <c r="A26" s="8"/>
      <c r="B26" s="235" t="s">
        <v>185</v>
      </c>
      <c r="C26" s="358">
        <v>1623</v>
      </c>
      <c r="D26" s="357">
        <v>3220</v>
      </c>
      <c r="E26" s="356">
        <v>1480</v>
      </c>
      <c r="F26" s="357">
        <v>1740</v>
      </c>
    </row>
    <row r="27" spans="1:8" ht="17.850000000000001" customHeight="1" x14ac:dyDescent="0.15">
      <c r="A27" s="8"/>
      <c r="B27" s="235" t="s">
        <v>188</v>
      </c>
      <c r="C27" s="358">
        <v>1314</v>
      </c>
      <c r="D27" s="356">
        <v>2421</v>
      </c>
      <c r="E27" s="356">
        <v>1106</v>
      </c>
      <c r="F27" s="357">
        <v>1315</v>
      </c>
    </row>
    <row r="28" spans="1:8" ht="17.850000000000001" customHeight="1" x14ac:dyDescent="0.15">
      <c r="A28" s="8"/>
      <c r="B28" s="235" t="s">
        <v>190</v>
      </c>
      <c r="C28" s="356">
        <v>3178</v>
      </c>
      <c r="D28" s="356">
        <v>6326</v>
      </c>
      <c r="E28" s="356">
        <v>3185</v>
      </c>
      <c r="F28" s="357">
        <v>3141</v>
      </c>
    </row>
    <row r="29" spans="1:8" ht="17.850000000000001" customHeight="1" x14ac:dyDescent="0.15">
      <c r="A29" s="8" t="s">
        <v>208</v>
      </c>
      <c r="B29" s="8" t="s">
        <v>536</v>
      </c>
      <c r="C29" s="353">
        <f>SUM(C30:C40)</f>
        <v>3116</v>
      </c>
      <c r="D29" s="353">
        <f>SUM(D30:D40)</f>
        <v>4729</v>
      </c>
      <c r="E29" s="353">
        <f>SUM(E30:E40)</f>
        <v>2199</v>
      </c>
      <c r="F29" s="355">
        <f>SUM(F30:F40)</f>
        <v>2530</v>
      </c>
    </row>
    <row r="30" spans="1:8" ht="16.5" customHeight="1" x14ac:dyDescent="0.15">
      <c r="A30" s="5"/>
      <c r="B30" s="235" t="s">
        <v>135</v>
      </c>
      <c r="C30" s="358">
        <v>267</v>
      </c>
      <c r="D30" s="357">
        <v>377</v>
      </c>
      <c r="E30" s="357">
        <v>188</v>
      </c>
      <c r="F30" s="357">
        <v>189</v>
      </c>
    </row>
    <row r="31" spans="1:8" ht="17.850000000000001" customHeight="1" x14ac:dyDescent="0.15">
      <c r="A31" s="5"/>
      <c r="B31" s="235" t="s">
        <v>138</v>
      </c>
      <c r="C31" s="358">
        <v>214</v>
      </c>
      <c r="D31" s="356">
        <v>315</v>
      </c>
      <c r="E31" s="358">
        <v>142</v>
      </c>
      <c r="F31" s="357">
        <v>173</v>
      </c>
    </row>
    <row r="32" spans="1:8" ht="17.850000000000001" customHeight="1" x14ac:dyDescent="0.15">
      <c r="A32" s="6"/>
      <c r="B32" s="235" t="s">
        <v>141</v>
      </c>
      <c r="C32" s="358">
        <v>101</v>
      </c>
      <c r="D32" s="356">
        <v>137</v>
      </c>
      <c r="E32" s="358">
        <v>66</v>
      </c>
      <c r="F32" s="357">
        <v>71</v>
      </c>
    </row>
    <row r="33" spans="1:6" ht="17.850000000000001" customHeight="1" x14ac:dyDescent="0.15">
      <c r="A33" s="5"/>
      <c r="B33" s="235" t="s">
        <v>143</v>
      </c>
      <c r="C33" s="358">
        <v>217</v>
      </c>
      <c r="D33" s="356">
        <v>317</v>
      </c>
      <c r="E33" s="358">
        <v>149</v>
      </c>
      <c r="F33" s="357">
        <v>168</v>
      </c>
    </row>
    <row r="34" spans="1:6" ht="17.850000000000001" customHeight="1" x14ac:dyDescent="0.15">
      <c r="A34" s="5"/>
      <c r="B34" s="235" t="s">
        <v>301</v>
      </c>
      <c r="C34" s="358">
        <v>312</v>
      </c>
      <c r="D34" s="356">
        <v>442</v>
      </c>
      <c r="E34" s="358">
        <v>207</v>
      </c>
      <c r="F34" s="357">
        <v>235</v>
      </c>
    </row>
    <row r="35" spans="1:6" ht="17.850000000000001" customHeight="1" x14ac:dyDescent="0.15">
      <c r="A35" s="5"/>
      <c r="B35" s="235" t="s">
        <v>302</v>
      </c>
      <c r="C35" s="358">
        <v>210</v>
      </c>
      <c r="D35" s="356">
        <v>326</v>
      </c>
      <c r="E35" s="358">
        <v>147</v>
      </c>
      <c r="F35" s="357">
        <v>179</v>
      </c>
    </row>
    <row r="36" spans="1:6" ht="17.850000000000001" customHeight="1" x14ac:dyDescent="0.15">
      <c r="A36" s="5"/>
      <c r="B36" s="235" t="s">
        <v>303</v>
      </c>
      <c r="C36" s="358">
        <v>181</v>
      </c>
      <c r="D36" s="356">
        <v>273</v>
      </c>
      <c r="E36" s="358">
        <v>108</v>
      </c>
      <c r="F36" s="357">
        <v>165</v>
      </c>
    </row>
    <row r="37" spans="1:6" ht="17.850000000000001" customHeight="1" x14ac:dyDescent="0.15">
      <c r="A37" s="5"/>
      <c r="B37" s="235" t="s">
        <v>152</v>
      </c>
      <c r="C37" s="358">
        <v>373</v>
      </c>
      <c r="D37" s="356">
        <v>623</v>
      </c>
      <c r="E37" s="358">
        <v>282</v>
      </c>
      <c r="F37" s="357">
        <v>341</v>
      </c>
    </row>
    <row r="38" spans="1:6" ht="17.850000000000001" customHeight="1" x14ac:dyDescent="0.15">
      <c r="A38" s="247"/>
      <c r="B38" s="235" t="s">
        <v>155</v>
      </c>
      <c r="C38" s="358">
        <v>574</v>
      </c>
      <c r="D38" s="356">
        <v>815</v>
      </c>
      <c r="E38" s="358">
        <v>393</v>
      </c>
      <c r="F38" s="357">
        <v>422</v>
      </c>
    </row>
    <row r="39" spans="1:6" ht="17.850000000000001" customHeight="1" x14ac:dyDescent="0.15">
      <c r="A39" s="8"/>
      <c r="B39" s="235" t="s">
        <v>304</v>
      </c>
      <c r="C39" s="358">
        <v>460</v>
      </c>
      <c r="D39" s="356">
        <v>769</v>
      </c>
      <c r="E39" s="358">
        <v>368</v>
      </c>
      <c r="F39" s="357">
        <v>401</v>
      </c>
    </row>
    <row r="40" spans="1:6" ht="17.850000000000001" customHeight="1" x14ac:dyDescent="0.15">
      <c r="A40" s="248"/>
      <c r="B40" s="235" t="s">
        <v>161</v>
      </c>
      <c r="C40" s="356">
        <v>207</v>
      </c>
      <c r="D40" s="356">
        <v>335</v>
      </c>
      <c r="E40" s="356">
        <v>149</v>
      </c>
      <c r="F40" s="357">
        <v>186</v>
      </c>
    </row>
    <row r="41" spans="1:6" ht="17.850000000000001" customHeight="1" x14ac:dyDescent="0.15">
      <c r="A41" s="8" t="s">
        <v>209</v>
      </c>
      <c r="B41" s="236" t="s">
        <v>532</v>
      </c>
      <c r="C41" s="353">
        <f>SUM(C42:C48)</f>
        <v>4161</v>
      </c>
      <c r="D41" s="353">
        <f t="shared" ref="D41:F41" si="2">SUM(D42:D48)</f>
        <v>7820</v>
      </c>
      <c r="E41" s="353">
        <f t="shared" si="2"/>
        <v>3522</v>
      </c>
      <c r="F41" s="355">
        <f t="shared" si="2"/>
        <v>4298</v>
      </c>
    </row>
    <row r="42" spans="1:6" ht="17.850000000000001" customHeight="1" x14ac:dyDescent="0.15">
      <c r="A42" s="8"/>
      <c r="B42" s="235" t="s">
        <v>176</v>
      </c>
      <c r="C42" s="358">
        <v>191</v>
      </c>
      <c r="D42" s="357">
        <v>266</v>
      </c>
      <c r="E42" s="357">
        <v>107</v>
      </c>
      <c r="F42" s="357">
        <v>159</v>
      </c>
    </row>
    <row r="43" spans="1:6" ht="17.850000000000001" customHeight="1" x14ac:dyDescent="0.15">
      <c r="A43" s="8"/>
      <c r="B43" s="235" t="s">
        <v>177</v>
      </c>
      <c r="C43" s="358">
        <v>695</v>
      </c>
      <c r="D43" s="356">
        <v>1222</v>
      </c>
      <c r="E43" s="358">
        <v>553</v>
      </c>
      <c r="F43" s="357">
        <v>669</v>
      </c>
    </row>
    <row r="44" spans="1:6" ht="17.850000000000001" customHeight="1" x14ac:dyDescent="0.15">
      <c r="A44" s="8"/>
      <c r="B44" s="235" t="s">
        <v>178</v>
      </c>
      <c r="C44" s="358">
        <v>486</v>
      </c>
      <c r="D44" s="356">
        <v>808</v>
      </c>
      <c r="E44" s="358">
        <v>355</v>
      </c>
      <c r="F44" s="357">
        <v>453</v>
      </c>
    </row>
    <row r="45" spans="1:6" ht="17.850000000000001" customHeight="1" x14ac:dyDescent="0.15">
      <c r="A45" s="8"/>
      <c r="B45" s="235" t="s">
        <v>180</v>
      </c>
      <c r="C45" s="358">
        <v>779</v>
      </c>
      <c r="D45" s="356">
        <v>1429</v>
      </c>
      <c r="E45" s="358">
        <v>625</v>
      </c>
      <c r="F45" s="357">
        <v>804</v>
      </c>
    </row>
    <row r="46" spans="1:6" ht="17.850000000000001" customHeight="1" x14ac:dyDescent="0.15">
      <c r="A46" s="8"/>
      <c r="B46" s="235" t="s">
        <v>182</v>
      </c>
      <c r="C46" s="358">
        <v>543</v>
      </c>
      <c r="D46" s="356">
        <v>1075</v>
      </c>
      <c r="E46" s="358">
        <v>462</v>
      </c>
      <c r="F46" s="357">
        <v>613</v>
      </c>
    </row>
    <row r="47" spans="1:6" ht="17.850000000000001" customHeight="1" x14ac:dyDescent="0.15">
      <c r="A47" s="8"/>
      <c r="B47" s="235" t="s">
        <v>184</v>
      </c>
      <c r="C47" s="358">
        <v>499</v>
      </c>
      <c r="D47" s="356">
        <v>946</v>
      </c>
      <c r="E47" s="358">
        <v>432</v>
      </c>
      <c r="F47" s="357">
        <v>514</v>
      </c>
    </row>
    <row r="48" spans="1:6" ht="17.850000000000001" customHeight="1" x14ac:dyDescent="0.15">
      <c r="A48" s="8"/>
      <c r="B48" s="235" t="s">
        <v>187</v>
      </c>
      <c r="C48" s="356">
        <v>968</v>
      </c>
      <c r="D48" s="356">
        <v>2074</v>
      </c>
      <c r="E48" s="356">
        <v>988</v>
      </c>
      <c r="F48" s="357">
        <v>1086</v>
      </c>
    </row>
    <row r="49" spans="1:6" ht="17.850000000000001" customHeight="1" x14ac:dyDescent="0.15">
      <c r="A49" s="8" t="s">
        <v>218</v>
      </c>
      <c r="B49" s="236" t="s">
        <v>532</v>
      </c>
      <c r="C49" s="353">
        <f>SUM(C50:C61)</f>
        <v>2543</v>
      </c>
      <c r="D49" s="353">
        <f t="shared" ref="D49:F49" si="3">SUM(D50:D61)</f>
        <v>5081</v>
      </c>
      <c r="E49" s="353">
        <f t="shared" si="3"/>
        <v>2301</v>
      </c>
      <c r="F49" s="355">
        <f t="shared" si="3"/>
        <v>2780</v>
      </c>
    </row>
    <row r="50" spans="1:6" ht="17.850000000000001" customHeight="1" x14ac:dyDescent="0.15">
      <c r="A50" s="5"/>
      <c r="B50" s="235" t="s">
        <v>62</v>
      </c>
      <c r="C50" s="358">
        <v>723</v>
      </c>
      <c r="D50" s="357">
        <v>1517</v>
      </c>
      <c r="E50" s="356">
        <v>705</v>
      </c>
      <c r="F50" s="357">
        <v>812</v>
      </c>
    </row>
    <row r="51" spans="1:6" ht="17.850000000000001" customHeight="1" x14ac:dyDescent="0.15">
      <c r="A51" s="5"/>
      <c r="B51" s="235" t="s">
        <v>66</v>
      </c>
      <c r="C51" s="358">
        <v>328</v>
      </c>
      <c r="D51" s="356">
        <v>447</v>
      </c>
      <c r="E51" s="359">
        <v>188</v>
      </c>
      <c r="F51" s="357">
        <v>259</v>
      </c>
    </row>
    <row r="52" spans="1:6" ht="17.850000000000001" customHeight="1" x14ac:dyDescent="0.15">
      <c r="A52" s="5"/>
      <c r="B52" s="235" t="s">
        <v>69</v>
      </c>
      <c r="C52" s="358">
        <v>75</v>
      </c>
      <c r="D52" s="356">
        <v>158</v>
      </c>
      <c r="E52" s="359">
        <v>69</v>
      </c>
      <c r="F52" s="357">
        <v>89</v>
      </c>
    </row>
    <row r="53" spans="1:6" ht="17.850000000000001" customHeight="1" x14ac:dyDescent="0.15">
      <c r="A53" s="5"/>
      <c r="B53" s="235" t="s">
        <v>73</v>
      </c>
      <c r="C53" s="358">
        <v>152</v>
      </c>
      <c r="D53" s="356">
        <v>323</v>
      </c>
      <c r="E53" s="359">
        <v>155</v>
      </c>
      <c r="F53" s="357">
        <v>168</v>
      </c>
    </row>
    <row r="54" spans="1:6" ht="17.850000000000001" customHeight="1" x14ac:dyDescent="0.15">
      <c r="A54" s="247"/>
      <c r="B54" s="235" t="s">
        <v>77</v>
      </c>
      <c r="C54" s="358">
        <v>185</v>
      </c>
      <c r="D54" s="356">
        <v>381</v>
      </c>
      <c r="E54" s="359">
        <v>170</v>
      </c>
      <c r="F54" s="357">
        <v>211</v>
      </c>
    </row>
    <row r="55" spans="1:6" ht="17.850000000000001" customHeight="1" x14ac:dyDescent="0.15">
      <c r="A55" s="8"/>
      <c r="B55" s="235" t="s">
        <v>81</v>
      </c>
      <c r="C55" s="358">
        <v>276</v>
      </c>
      <c r="D55" s="356">
        <v>542</v>
      </c>
      <c r="E55" s="359">
        <v>245</v>
      </c>
      <c r="F55" s="357">
        <v>297</v>
      </c>
    </row>
    <row r="56" spans="1:6" ht="17.850000000000001" customHeight="1" x14ac:dyDescent="0.15">
      <c r="A56" s="8"/>
      <c r="B56" s="235" t="s">
        <v>85</v>
      </c>
      <c r="C56" s="358">
        <v>170</v>
      </c>
      <c r="D56" s="356">
        <v>404</v>
      </c>
      <c r="E56" s="359">
        <v>185</v>
      </c>
      <c r="F56" s="357">
        <v>219</v>
      </c>
    </row>
    <row r="57" spans="1:6" ht="17.850000000000001" customHeight="1" x14ac:dyDescent="0.15">
      <c r="A57" s="8"/>
      <c r="B57" s="235" t="s">
        <v>88</v>
      </c>
      <c r="C57" s="358">
        <v>112</v>
      </c>
      <c r="D57" s="356">
        <v>247</v>
      </c>
      <c r="E57" s="359">
        <v>114</v>
      </c>
      <c r="F57" s="357">
        <v>133</v>
      </c>
    </row>
    <row r="58" spans="1:6" ht="17.850000000000001" customHeight="1" x14ac:dyDescent="0.15">
      <c r="A58" s="8"/>
      <c r="B58" s="235" t="s">
        <v>91</v>
      </c>
      <c r="C58" s="358">
        <v>69</v>
      </c>
      <c r="D58" s="356">
        <v>127</v>
      </c>
      <c r="E58" s="359">
        <v>51</v>
      </c>
      <c r="F58" s="357">
        <v>76</v>
      </c>
    </row>
    <row r="59" spans="1:6" ht="17.850000000000001" customHeight="1" x14ac:dyDescent="0.15">
      <c r="A59" s="8"/>
      <c r="B59" s="235" t="s">
        <v>92</v>
      </c>
      <c r="C59" s="358">
        <v>63</v>
      </c>
      <c r="D59" s="356">
        <v>145</v>
      </c>
      <c r="E59" s="359">
        <v>64</v>
      </c>
      <c r="F59" s="357">
        <v>81</v>
      </c>
    </row>
    <row r="60" spans="1:6" ht="17.850000000000001" customHeight="1" x14ac:dyDescent="0.15">
      <c r="A60" s="8"/>
      <c r="B60" s="235" t="s">
        <v>94</v>
      </c>
      <c r="C60" s="358">
        <v>36</v>
      </c>
      <c r="D60" s="356">
        <v>80</v>
      </c>
      <c r="E60" s="359">
        <v>43</v>
      </c>
      <c r="F60" s="357">
        <v>37</v>
      </c>
    </row>
    <row r="61" spans="1:6" ht="17.850000000000001" customHeight="1" x14ac:dyDescent="0.15">
      <c r="A61" s="8"/>
      <c r="B61" s="235" t="s">
        <v>96</v>
      </c>
      <c r="C61" s="356">
        <v>354</v>
      </c>
      <c r="D61" s="356">
        <v>710</v>
      </c>
      <c r="E61" s="356">
        <v>312</v>
      </c>
      <c r="F61" s="357">
        <v>398</v>
      </c>
    </row>
    <row r="62" spans="1:6" ht="17.850000000000001" customHeight="1" x14ac:dyDescent="0.15">
      <c r="A62" s="8" t="s">
        <v>217</v>
      </c>
      <c r="B62" s="236" t="s">
        <v>532</v>
      </c>
      <c r="C62" s="353">
        <f>SUM(C63:C68)</f>
        <v>2961</v>
      </c>
      <c r="D62" s="353">
        <f t="shared" ref="D62:F62" si="4">SUM(D63:D68)</f>
        <v>5349</v>
      </c>
      <c r="E62" s="353">
        <f t="shared" si="4"/>
        <v>2477</v>
      </c>
      <c r="F62" s="355">
        <f t="shared" si="4"/>
        <v>2872</v>
      </c>
    </row>
    <row r="63" spans="1:6" ht="17.850000000000001" customHeight="1" x14ac:dyDescent="0.15">
      <c r="A63" s="8"/>
      <c r="B63" s="235" t="s">
        <v>179</v>
      </c>
      <c r="C63" s="360">
        <v>320</v>
      </c>
      <c r="D63" s="361">
        <v>624</v>
      </c>
      <c r="E63" s="361">
        <v>287</v>
      </c>
      <c r="F63" s="362">
        <v>337</v>
      </c>
    </row>
    <row r="64" spans="1:6" ht="17.850000000000001" customHeight="1" x14ac:dyDescent="0.15">
      <c r="A64" s="8"/>
      <c r="B64" s="235" t="s">
        <v>181</v>
      </c>
      <c r="C64" s="360">
        <v>420</v>
      </c>
      <c r="D64" s="361">
        <v>765</v>
      </c>
      <c r="E64" s="363">
        <v>356</v>
      </c>
      <c r="F64" s="362">
        <v>409</v>
      </c>
    </row>
    <row r="65" spans="1:6" ht="17.850000000000001" customHeight="1" x14ac:dyDescent="0.15">
      <c r="A65" s="8"/>
      <c r="B65" s="235" t="s">
        <v>183</v>
      </c>
      <c r="C65" s="360">
        <v>912</v>
      </c>
      <c r="D65" s="361">
        <v>1688</v>
      </c>
      <c r="E65" s="363">
        <v>735</v>
      </c>
      <c r="F65" s="362">
        <v>953</v>
      </c>
    </row>
    <row r="66" spans="1:6" ht="17.850000000000001" customHeight="1" x14ac:dyDescent="0.15">
      <c r="A66" s="8"/>
      <c r="B66" s="235" t="s">
        <v>186</v>
      </c>
      <c r="C66" s="362">
        <v>302</v>
      </c>
      <c r="D66" s="361">
        <v>603</v>
      </c>
      <c r="E66" s="363">
        <v>275</v>
      </c>
      <c r="F66" s="362">
        <v>328</v>
      </c>
    </row>
    <row r="67" spans="1:6" ht="17.850000000000001" customHeight="1" x14ac:dyDescent="0.15">
      <c r="A67" s="8"/>
      <c r="B67" s="235" t="s">
        <v>189</v>
      </c>
      <c r="C67" s="361">
        <v>413</v>
      </c>
      <c r="D67" s="361">
        <v>748</v>
      </c>
      <c r="E67" s="361">
        <v>349</v>
      </c>
      <c r="F67" s="362">
        <v>399</v>
      </c>
    </row>
    <row r="68" spans="1:6" ht="17.850000000000001" customHeight="1" x14ac:dyDescent="0.15">
      <c r="A68" s="8"/>
      <c r="B68" s="235" t="s">
        <v>315</v>
      </c>
      <c r="C68" s="363">
        <v>594</v>
      </c>
      <c r="D68" s="361">
        <v>921</v>
      </c>
      <c r="E68" s="361">
        <v>475</v>
      </c>
      <c r="F68" s="362">
        <v>446</v>
      </c>
    </row>
    <row r="69" spans="1:6" ht="17.850000000000001" customHeight="1" x14ac:dyDescent="0.15">
      <c r="A69" s="8" t="s">
        <v>212</v>
      </c>
      <c r="B69" s="236" t="s">
        <v>536</v>
      </c>
      <c r="C69" s="364">
        <f>SUM(C70:C85)</f>
        <v>2048</v>
      </c>
      <c r="D69" s="353">
        <f>SUM(D70:D85)</f>
        <v>3616</v>
      </c>
      <c r="E69" s="353">
        <f>SUM(E70:E85)</f>
        <v>1675</v>
      </c>
      <c r="F69" s="355">
        <f>SUM(F70:F85)</f>
        <v>1941</v>
      </c>
    </row>
    <row r="70" spans="1:6" ht="17.850000000000001" customHeight="1" x14ac:dyDescent="0.15">
      <c r="A70" s="248"/>
      <c r="B70" s="235" t="s">
        <v>136</v>
      </c>
      <c r="C70" s="358">
        <v>487</v>
      </c>
      <c r="D70" s="357">
        <v>830</v>
      </c>
      <c r="E70" s="356">
        <v>400</v>
      </c>
      <c r="F70" s="357">
        <v>430</v>
      </c>
    </row>
    <row r="71" spans="1:6" ht="17.850000000000001" customHeight="1" x14ac:dyDescent="0.15">
      <c r="A71" s="248"/>
      <c r="B71" s="235" t="s">
        <v>139</v>
      </c>
      <c r="C71" s="358">
        <v>265</v>
      </c>
      <c r="D71" s="356">
        <v>457</v>
      </c>
      <c r="E71" s="359">
        <v>191</v>
      </c>
      <c r="F71" s="357">
        <v>266</v>
      </c>
    </row>
    <row r="72" spans="1:6" ht="17.850000000000001" customHeight="1" x14ac:dyDescent="0.15">
      <c r="A72" s="248"/>
      <c r="B72" s="235" t="s">
        <v>142</v>
      </c>
      <c r="C72" s="358">
        <v>200</v>
      </c>
      <c r="D72" s="356">
        <v>345</v>
      </c>
      <c r="E72" s="359">
        <v>160</v>
      </c>
      <c r="F72" s="357">
        <v>185</v>
      </c>
    </row>
    <row r="73" spans="1:6" ht="17.850000000000001" customHeight="1" x14ac:dyDescent="0.15">
      <c r="A73" s="248"/>
      <c r="B73" s="235" t="s">
        <v>144</v>
      </c>
      <c r="C73" s="358">
        <v>86</v>
      </c>
      <c r="D73" s="356">
        <v>138</v>
      </c>
      <c r="E73" s="359">
        <v>67</v>
      </c>
      <c r="F73" s="357">
        <v>71</v>
      </c>
    </row>
    <row r="74" spans="1:6" ht="17.850000000000001" customHeight="1" x14ac:dyDescent="0.15">
      <c r="A74" s="248"/>
      <c r="B74" s="235" t="s">
        <v>146</v>
      </c>
      <c r="C74" s="358">
        <v>104</v>
      </c>
      <c r="D74" s="356">
        <v>208</v>
      </c>
      <c r="E74" s="359">
        <v>96</v>
      </c>
      <c r="F74" s="357">
        <v>112</v>
      </c>
    </row>
    <row r="75" spans="1:6" ht="17.850000000000001" customHeight="1" x14ac:dyDescent="0.15">
      <c r="A75" s="248"/>
      <c r="B75" s="235" t="s">
        <v>148</v>
      </c>
      <c r="C75" s="358">
        <v>229</v>
      </c>
      <c r="D75" s="356">
        <v>422</v>
      </c>
      <c r="E75" s="359">
        <v>189</v>
      </c>
      <c r="F75" s="357">
        <v>233</v>
      </c>
    </row>
    <row r="76" spans="1:6" ht="17.850000000000001" customHeight="1" x14ac:dyDescent="0.15">
      <c r="A76" s="248"/>
      <c r="B76" s="235" t="s">
        <v>150</v>
      </c>
      <c r="C76" s="358">
        <v>61</v>
      </c>
      <c r="D76" s="356">
        <v>113</v>
      </c>
      <c r="E76" s="359">
        <v>51</v>
      </c>
      <c r="F76" s="357">
        <v>62</v>
      </c>
    </row>
    <row r="77" spans="1:6" ht="17.850000000000001" customHeight="1" x14ac:dyDescent="0.15">
      <c r="A77" s="248"/>
      <c r="B77" s="235" t="s">
        <v>153</v>
      </c>
      <c r="C77" s="358">
        <v>277</v>
      </c>
      <c r="D77" s="356">
        <v>452</v>
      </c>
      <c r="E77" s="359">
        <v>209</v>
      </c>
      <c r="F77" s="357">
        <v>243</v>
      </c>
    </row>
    <row r="78" spans="1:6" ht="17.850000000000001" customHeight="1" x14ac:dyDescent="0.15">
      <c r="A78" s="248"/>
      <c r="B78" s="235" t="s">
        <v>156</v>
      </c>
      <c r="C78" s="358">
        <v>21</v>
      </c>
      <c r="D78" s="356">
        <v>31</v>
      </c>
      <c r="E78" s="359">
        <v>18</v>
      </c>
      <c r="F78" s="357">
        <v>13</v>
      </c>
    </row>
    <row r="79" spans="1:6" ht="17.850000000000001" customHeight="1" x14ac:dyDescent="0.15">
      <c r="A79" s="248"/>
      <c r="B79" s="235" t="s">
        <v>159</v>
      </c>
      <c r="C79" s="358">
        <v>57</v>
      </c>
      <c r="D79" s="356">
        <v>104</v>
      </c>
      <c r="E79" s="359">
        <v>47</v>
      </c>
      <c r="F79" s="357">
        <v>57</v>
      </c>
    </row>
    <row r="80" spans="1:6" ht="17.850000000000001" customHeight="1" x14ac:dyDescent="0.15">
      <c r="A80" s="248"/>
      <c r="B80" s="235" t="s">
        <v>162</v>
      </c>
      <c r="C80" s="358">
        <v>24</v>
      </c>
      <c r="D80" s="356">
        <v>46</v>
      </c>
      <c r="E80" s="359">
        <v>22</v>
      </c>
      <c r="F80" s="357">
        <v>24</v>
      </c>
    </row>
    <row r="81" spans="1:6" ht="17.850000000000001" customHeight="1" x14ac:dyDescent="0.15">
      <c r="A81" s="248"/>
      <c r="B81" s="235" t="s">
        <v>165</v>
      </c>
      <c r="C81" s="358">
        <v>55</v>
      </c>
      <c r="D81" s="356">
        <v>108</v>
      </c>
      <c r="E81" s="359">
        <v>51</v>
      </c>
      <c r="F81" s="357">
        <v>57</v>
      </c>
    </row>
    <row r="82" spans="1:6" ht="17.850000000000001" customHeight="1" x14ac:dyDescent="0.15">
      <c r="A82" s="248"/>
      <c r="B82" s="235" t="s">
        <v>167</v>
      </c>
      <c r="C82" s="358">
        <v>39</v>
      </c>
      <c r="D82" s="356">
        <v>75</v>
      </c>
      <c r="E82" s="359">
        <v>36</v>
      </c>
      <c r="F82" s="357">
        <v>39</v>
      </c>
    </row>
    <row r="83" spans="1:6" ht="17.850000000000001" customHeight="1" x14ac:dyDescent="0.15">
      <c r="A83" s="5"/>
      <c r="B83" s="235" t="s">
        <v>170</v>
      </c>
      <c r="C83" s="358">
        <v>24</v>
      </c>
      <c r="D83" s="356">
        <v>55</v>
      </c>
      <c r="E83" s="359">
        <v>24</v>
      </c>
      <c r="F83" s="357">
        <v>31</v>
      </c>
    </row>
    <row r="84" spans="1:6" ht="17.850000000000001" customHeight="1" x14ac:dyDescent="0.15">
      <c r="A84" s="5"/>
      <c r="B84" s="235" t="s">
        <v>172</v>
      </c>
      <c r="C84" s="358">
        <v>37</v>
      </c>
      <c r="D84" s="356">
        <v>69</v>
      </c>
      <c r="E84" s="359">
        <v>35</v>
      </c>
      <c r="F84" s="357">
        <v>34</v>
      </c>
    </row>
    <row r="85" spans="1:6" ht="17.850000000000001" customHeight="1" x14ac:dyDescent="0.15">
      <c r="A85" s="5"/>
      <c r="B85" s="235" t="s">
        <v>174</v>
      </c>
      <c r="C85" s="358">
        <v>82</v>
      </c>
      <c r="D85" s="357">
        <v>163</v>
      </c>
      <c r="E85" s="356">
        <v>79</v>
      </c>
      <c r="F85" s="357">
        <v>84</v>
      </c>
    </row>
    <row r="86" spans="1:6" ht="17.850000000000001" customHeight="1" x14ac:dyDescent="0.15">
      <c r="A86" s="8" t="s">
        <v>214</v>
      </c>
      <c r="B86" s="236" t="s">
        <v>536</v>
      </c>
      <c r="C86" s="353">
        <f>SUM(C87:C103)</f>
        <v>5393</v>
      </c>
      <c r="D86" s="353">
        <f>SUM(D87:D103)</f>
        <v>10223</v>
      </c>
      <c r="E86" s="353">
        <f>SUM(E87:E103)</f>
        <v>4756</v>
      </c>
      <c r="F86" s="355">
        <f>SUM(F87:F103)</f>
        <v>5467</v>
      </c>
    </row>
    <row r="87" spans="1:6" ht="17.850000000000001" customHeight="1" x14ac:dyDescent="0.15">
      <c r="A87" s="8"/>
      <c r="B87" s="232" t="s">
        <v>61</v>
      </c>
      <c r="C87" s="357">
        <v>89</v>
      </c>
      <c r="D87" s="356">
        <v>191</v>
      </c>
      <c r="E87" s="356">
        <v>82</v>
      </c>
      <c r="F87" s="357">
        <v>109</v>
      </c>
    </row>
    <row r="88" spans="1:6" ht="17.850000000000001" customHeight="1" x14ac:dyDescent="0.15">
      <c r="A88" s="8"/>
      <c r="B88" s="232" t="s">
        <v>65</v>
      </c>
      <c r="C88" s="357">
        <v>335</v>
      </c>
      <c r="D88" s="356">
        <v>463</v>
      </c>
      <c r="E88" s="359">
        <v>209</v>
      </c>
      <c r="F88" s="357">
        <v>254</v>
      </c>
    </row>
    <row r="89" spans="1:6" ht="17.850000000000001" customHeight="1" x14ac:dyDescent="0.15">
      <c r="A89" s="5"/>
      <c r="B89" s="232" t="s">
        <v>306</v>
      </c>
      <c r="C89" s="357">
        <v>177</v>
      </c>
      <c r="D89" s="356">
        <v>230</v>
      </c>
      <c r="E89" s="359">
        <v>119</v>
      </c>
      <c r="F89" s="357">
        <v>111</v>
      </c>
    </row>
    <row r="90" spans="1:6" ht="17.850000000000001" customHeight="1" x14ac:dyDescent="0.15">
      <c r="A90" s="5"/>
      <c r="B90" s="232" t="s">
        <v>72</v>
      </c>
      <c r="C90" s="357">
        <v>327</v>
      </c>
      <c r="D90" s="356">
        <v>643</v>
      </c>
      <c r="E90" s="359">
        <v>292</v>
      </c>
      <c r="F90" s="357">
        <v>351</v>
      </c>
    </row>
    <row r="91" spans="1:6" ht="17.850000000000001" customHeight="1" x14ac:dyDescent="0.15">
      <c r="A91" s="5"/>
      <c r="B91" s="232" t="s">
        <v>76</v>
      </c>
      <c r="C91" s="357">
        <v>304</v>
      </c>
      <c r="D91" s="356">
        <v>667</v>
      </c>
      <c r="E91" s="359">
        <v>312</v>
      </c>
      <c r="F91" s="357">
        <v>355</v>
      </c>
    </row>
    <row r="92" spans="1:6" ht="17.850000000000001" customHeight="1" x14ac:dyDescent="0.15">
      <c r="A92" s="5"/>
      <c r="B92" s="232" t="s">
        <v>80</v>
      </c>
      <c r="C92" s="357">
        <v>491</v>
      </c>
      <c r="D92" s="356">
        <v>1020</v>
      </c>
      <c r="E92" s="359">
        <v>477</v>
      </c>
      <c r="F92" s="357">
        <v>543</v>
      </c>
    </row>
    <row r="93" spans="1:6" ht="17.850000000000001" customHeight="1" x14ac:dyDescent="0.15">
      <c r="A93" s="5"/>
      <c r="B93" s="232" t="s">
        <v>84</v>
      </c>
      <c r="C93" s="357">
        <v>492</v>
      </c>
      <c r="D93" s="356">
        <v>1024</v>
      </c>
      <c r="E93" s="359">
        <v>487</v>
      </c>
      <c r="F93" s="357">
        <v>537</v>
      </c>
    </row>
    <row r="94" spans="1:6" ht="17.850000000000001" customHeight="1" x14ac:dyDescent="0.15">
      <c r="A94" s="5"/>
      <c r="B94" s="232" t="s">
        <v>87</v>
      </c>
      <c r="C94" s="357">
        <v>524</v>
      </c>
      <c r="D94" s="356">
        <v>962</v>
      </c>
      <c r="E94" s="359">
        <v>430</v>
      </c>
      <c r="F94" s="357">
        <v>532</v>
      </c>
    </row>
    <row r="95" spans="1:6" ht="17.850000000000001" customHeight="1" x14ac:dyDescent="0.15">
      <c r="A95" s="5"/>
      <c r="B95" s="232" t="s">
        <v>90</v>
      </c>
      <c r="C95" s="357">
        <v>158</v>
      </c>
      <c r="D95" s="356">
        <v>335</v>
      </c>
      <c r="E95" s="359">
        <v>161</v>
      </c>
      <c r="F95" s="357">
        <v>174</v>
      </c>
    </row>
    <row r="96" spans="1:6" ht="17.850000000000001" customHeight="1" x14ac:dyDescent="0.15">
      <c r="A96" s="5"/>
      <c r="B96" s="232" t="s">
        <v>307</v>
      </c>
      <c r="C96" s="357">
        <v>369</v>
      </c>
      <c r="D96" s="356">
        <v>569</v>
      </c>
      <c r="E96" s="359">
        <v>268</v>
      </c>
      <c r="F96" s="357">
        <v>301</v>
      </c>
    </row>
    <row r="97" spans="1:6" ht="17.850000000000001" customHeight="1" x14ac:dyDescent="0.15">
      <c r="A97" s="5"/>
      <c r="B97" s="232" t="s">
        <v>93</v>
      </c>
      <c r="C97" s="357">
        <v>268</v>
      </c>
      <c r="D97" s="356">
        <v>526</v>
      </c>
      <c r="E97" s="359">
        <v>236</v>
      </c>
      <c r="F97" s="357">
        <v>290</v>
      </c>
    </row>
    <row r="98" spans="1:6" ht="17.850000000000001" customHeight="1" x14ac:dyDescent="0.15">
      <c r="A98" s="5"/>
      <c r="B98" s="232" t="s">
        <v>95</v>
      </c>
      <c r="C98" s="357">
        <v>255</v>
      </c>
      <c r="D98" s="356">
        <v>514</v>
      </c>
      <c r="E98" s="359">
        <v>238</v>
      </c>
      <c r="F98" s="357">
        <v>276</v>
      </c>
    </row>
    <row r="99" spans="1:6" ht="17.850000000000001" customHeight="1" x14ac:dyDescent="0.15">
      <c r="A99" s="5"/>
      <c r="B99" s="232" t="s">
        <v>97</v>
      </c>
      <c r="C99" s="357">
        <v>288</v>
      </c>
      <c r="D99" s="356">
        <v>579</v>
      </c>
      <c r="E99" s="359">
        <v>269</v>
      </c>
      <c r="F99" s="357">
        <v>310</v>
      </c>
    </row>
    <row r="100" spans="1:6" ht="17.850000000000001" customHeight="1" x14ac:dyDescent="0.15">
      <c r="A100" s="5"/>
      <c r="B100" s="232" t="s">
        <v>99</v>
      </c>
      <c r="C100" s="357">
        <v>240</v>
      </c>
      <c r="D100" s="356">
        <v>524</v>
      </c>
      <c r="E100" s="359">
        <v>243</v>
      </c>
      <c r="F100" s="357">
        <v>281</v>
      </c>
    </row>
    <row r="101" spans="1:6" ht="17.850000000000001" customHeight="1" x14ac:dyDescent="0.15">
      <c r="A101" s="5"/>
      <c r="B101" s="232" t="s">
        <v>101</v>
      </c>
      <c r="C101" s="357">
        <v>318</v>
      </c>
      <c r="D101" s="356">
        <v>605</v>
      </c>
      <c r="E101" s="359">
        <v>280</v>
      </c>
      <c r="F101" s="357">
        <v>325</v>
      </c>
    </row>
    <row r="102" spans="1:6" ht="17.850000000000001" customHeight="1" x14ac:dyDescent="0.15">
      <c r="A102" s="5"/>
      <c r="B102" s="232" t="s">
        <v>104</v>
      </c>
      <c r="C102" s="357">
        <v>290</v>
      </c>
      <c r="D102" s="356">
        <v>545</v>
      </c>
      <c r="E102" s="359">
        <v>250</v>
      </c>
      <c r="F102" s="357">
        <v>295</v>
      </c>
    </row>
    <row r="103" spans="1:6" ht="17.850000000000001" customHeight="1" x14ac:dyDescent="0.15">
      <c r="A103" s="5"/>
      <c r="B103" s="232" t="s">
        <v>308</v>
      </c>
      <c r="C103" s="357">
        <v>468</v>
      </c>
      <c r="D103" s="356">
        <v>826</v>
      </c>
      <c r="E103" s="356">
        <v>403</v>
      </c>
      <c r="F103" s="357">
        <v>423</v>
      </c>
    </row>
    <row r="104" spans="1:6" ht="17.850000000000001" customHeight="1" x14ac:dyDescent="0.15">
      <c r="A104" s="8" t="s">
        <v>211</v>
      </c>
      <c r="B104" s="236" t="s">
        <v>532</v>
      </c>
      <c r="C104" s="353">
        <f>SUM(C105:C115)</f>
        <v>2444</v>
      </c>
      <c r="D104" s="353">
        <f t="shared" ref="D104:F104" si="5">SUM(D105:D115)</f>
        <v>4060</v>
      </c>
      <c r="E104" s="353">
        <f t="shared" si="5"/>
        <v>1776</v>
      </c>
      <c r="F104" s="355">
        <f t="shared" si="5"/>
        <v>2284</v>
      </c>
    </row>
    <row r="105" spans="1:6" ht="17.850000000000001" customHeight="1" x14ac:dyDescent="0.15">
      <c r="A105" s="5"/>
      <c r="B105" s="235" t="s">
        <v>131</v>
      </c>
      <c r="C105" s="358">
        <v>199</v>
      </c>
      <c r="D105" s="357">
        <v>313</v>
      </c>
      <c r="E105" s="356">
        <v>147</v>
      </c>
      <c r="F105" s="357">
        <v>166</v>
      </c>
    </row>
    <row r="106" spans="1:6" ht="17.850000000000001" customHeight="1" x14ac:dyDescent="0.15">
      <c r="A106" s="5"/>
      <c r="B106" s="235" t="s">
        <v>133</v>
      </c>
      <c r="C106" s="358">
        <v>83</v>
      </c>
      <c r="D106" s="356">
        <v>127</v>
      </c>
      <c r="E106" s="359">
        <v>58</v>
      </c>
      <c r="F106" s="357">
        <v>69</v>
      </c>
    </row>
    <row r="107" spans="1:6" ht="17.850000000000001" customHeight="1" x14ac:dyDescent="0.15">
      <c r="A107" s="5"/>
      <c r="B107" s="235" t="s">
        <v>103</v>
      </c>
      <c r="C107" s="358">
        <v>411</v>
      </c>
      <c r="D107" s="356">
        <v>657</v>
      </c>
      <c r="E107" s="359">
        <v>269</v>
      </c>
      <c r="F107" s="357">
        <v>388</v>
      </c>
    </row>
    <row r="108" spans="1:6" ht="17.850000000000001" customHeight="1" x14ac:dyDescent="0.15">
      <c r="A108" s="5"/>
      <c r="B108" s="235" t="s">
        <v>305</v>
      </c>
      <c r="C108" s="358">
        <v>329</v>
      </c>
      <c r="D108" s="356">
        <v>509</v>
      </c>
      <c r="E108" s="359">
        <v>232</v>
      </c>
      <c r="F108" s="357">
        <v>277</v>
      </c>
    </row>
    <row r="109" spans="1:6" ht="17.850000000000001" customHeight="1" x14ac:dyDescent="0.15">
      <c r="A109" s="5"/>
      <c r="B109" s="235" t="s">
        <v>108</v>
      </c>
      <c r="C109" s="358">
        <v>372</v>
      </c>
      <c r="D109" s="356">
        <v>606</v>
      </c>
      <c r="E109" s="359">
        <v>272</v>
      </c>
      <c r="F109" s="357">
        <v>334</v>
      </c>
    </row>
    <row r="110" spans="1:6" ht="17.850000000000001" customHeight="1" x14ac:dyDescent="0.15">
      <c r="A110" s="5"/>
      <c r="B110" s="235" t="s">
        <v>110</v>
      </c>
      <c r="C110" s="358">
        <v>202</v>
      </c>
      <c r="D110" s="356">
        <v>311</v>
      </c>
      <c r="E110" s="359">
        <v>139</v>
      </c>
      <c r="F110" s="357">
        <v>172</v>
      </c>
    </row>
    <row r="111" spans="1:6" ht="17.850000000000001" customHeight="1" x14ac:dyDescent="0.15">
      <c r="A111" s="5"/>
      <c r="B111" s="235" t="s">
        <v>113</v>
      </c>
      <c r="C111" s="358">
        <v>137</v>
      </c>
      <c r="D111" s="356">
        <v>242</v>
      </c>
      <c r="E111" s="359">
        <v>101</v>
      </c>
      <c r="F111" s="357">
        <v>141</v>
      </c>
    </row>
    <row r="112" spans="1:6" ht="17.850000000000001" customHeight="1" x14ac:dyDescent="0.15">
      <c r="A112" s="5"/>
      <c r="B112" s="235" t="s">
        <v>116</v>
      </c>
      <c r="C112" s="358">
        <v>141</v>
      </c>
      <c r="D112" s="356">
        <v>253</v>
      </c>
      <c r="E112" s="359">
        <v>106</v>
      </c>
      <c r="F112" s="357">
        <v>147</v>
      </c>
    </row>
    <row r="113" spans="1:6" ht="17.850000000000001" customHeight="1" x14ac:dyDescent="0.15">
      <c r="A113" s="5"/>
      <c r="B113" s="235" t="s">
        <v>118</v>
      </c>
      <c r="C113" s="358">
        <v>125</v>
      </c>
      <c r="D113" s="356">
        <v>225</v>
      </c>
      <c r="E113" s="359">
        <v>101</v>
      </c>
      <c r="F113" s="357">
        <v>124</v>
      </c>
    </row>
    <row r="114" spans="1:6" ht="17.850000000000001" customHeight="1" x14ac:dyDescent="0.15">
      <c r="A114" s="5"/>
      <c r="B114" s="235" t="s">
        <v>119</v>
      </c>
      <c r="C114" s="358">
        <v>240</v>
      </c>
      <c r="D114" s="356">
        <v>423</v>
      </c>
      <c r="E114" s="359">
        <v>185</v>
      </c>
      <c r="F114" s="357">
        <v>238</v>
      </c>
    </row>
    <row r="115" spans="1:6" ht="17.850000000000001" customHeight="1" x14ac:dyDescent="0.15">
      <c r="A115" s="5"/>
      <c r="B115" s="235" t="s">
        <v>122</v>
      </c>
      <c r="C115" s="358">
        <v>205</v>
      </c>
      <c r="D115" s="357">
        <v>394</v>
      </c>
      <c r="E115" s="356">
        <v>166</v>
      </c>
      <c r="F115" s="357">
        <v>228</v>
      </c>
    </row>
    <row r="116" spans="1:6" ht="17.850000000000001" customHeight="1" x14ac:dyDescent="0.15">
      <c r="A116" s="8" t="s">
        <v>210</v>
      </c>
      <c r="B116" s="236" t="s">
        <v>532</v>
      </c>
      <c r="C116" s="353">
        <f>SUM(C117:C125)</f>
        <v>2677</v>
      </c>
      <c r="D116" s="353">
        <f t="shared" ref="D116:F116" si="6">SUM(D117:D125)</f>
        <v>4749</v>
      </c>
      <c r="E116" s="353">
        <f t="shared" si="6"/>
        <v>2096</v>
      </c>
      <c r="F116" s="355">
        <f t="shared" si="6"/>
        <v>2653</v>
      </c>
    </row>
    <row r="117" spans="1:6" ht="17.850000000000001" customHeight="1" x14ac:dyDescent="0.15">
      <c r="A117" s="5"/>
      <c r="B117" s="235" t="s">
        <v>60</v>
      </c>
      <c r="C117" s="358">
        <v>550</v>
      </c>
      <c r="D117" s="357">
        <v>1054</v>
      </c>
      <c r="E117" s="356">
        <v>476</v>
      </c>
      <c r="F117" s="357">
        <v>578</v>
      </c>
    </row>
    <row r="118" spans="1:6" ht="17.850000000000001" customHeight="1" x14ac:dyDescent="0.15">
      <c r="A118" s="5"/>
      <c r="B118" s="235" t="s">
        <v>64</v>
      </c>
      <c r="C118" s="358">
        <v>625</v>
      </c>
      <c r="D118" s="356">
        <v>1180</v>
      </c>
      <c r="E118" s="359">
        <v>512</v>
      </c>
      <c r="F118" s="357">
        <v>668</v>
      </c>
    </row>
    <row r="119" spans="1:6" ht="17.850000000000001" customHeight="1" x14ac:dyDescent="0.15">
      <c r="A119" s="5"/>
      <c r="B119" s="235" t="s">
        <v>68</v>
      </c>
      <c r="C119" s="358">
        <v>201</v>
      </c>
      <c r="D119" s="356">
        <v>354</v>
      </c>
      <c r="E119" s="359">
        <v>145</v>
      </c>
      <c r="F119" s="357">
        <v>209</v>
      </c>
    </row>
    <row r="120" spans="1:6" ht="17.850000000000001" customHeight="1" x14ac:dyDescent="0.15">
      <c r="A120" s="5"/>
      <c r="B120" s="235" t="s">
        <v>71</v>
      </c>
      <c r="C120" s="358">
        <v>342</v>
      </c>
      <c r="D120" s="356">
        <v>530</v>
      </c>
      <c r="E120" s="359">
        <v>224</v>
      </c>
      <c r="F120" s="357">
        <v>306</v>
      </c>
    </row>
    <row r="121" spans="1:6" ht="17.850000000000001" customHeight="1" x14ac:dyDescent="0.15">
      <c r="A121" s="5"/>
      <c r="B121" s="235" t="s">
        <v>75</v>
      </c>
      <c r="C121" s="358">
        <v>129</v>
      </c>
      <c r="D121" s="356">
        <v>259</v>
      </c>
      <c r="E121" s="359">
        <v>127</v>
      </c>
      <c r="F121" s="357">
        <v>132</v>
      </c>
    </row>
    <row r="122" spans="1:6" ht="17.850000000000001" customHeight="1" x14ac:dyDescent="0.15">
      <c r="A122" s="5"/>
      <c r="B122" s="235" t="s">
        <v>79</v>
      </c>
      <c r="C122" s="358">
        <v>211</v>
      </c>
      <c r="D122" s="356">
        <v>303</v>
      </c>
      <c r="E122" s="359">
        <v>128</v>
      </c>
      <c r="F122" s="357">
        <v>175</v>
      </c>
    </row>
    <row r="123" spans="1:6" ht="17.850000000000001" customHeight="1" x14ac:dyDescent="0.15">
      <c r="A123" s="5"/>
      <c r="B123" s="235" t="s">
        <v>83</v>
      </c>
      <c r="C123" s="358">
        <v>334</v>
      </c>
      <c r="D123" s="356">
        <v>594</v>
      </c>
      <c r="E123" s="359">
        <v>278</v>
      </c>
      <c r="F123" s="357">
        <v>316</v>
      </c>
    </row>
    <row r="124" spans="1:6" ht="17.850000000000001" customHeight="1" x14ac:dyDescent="0.15">
      <c r="A124" s="5"/>
      <c r="B124" s="235" t="s">
        <v>86</v>
      </c>
      <c r="C124" s="358">
        <v>248</v>
      </c>
      <c r="D124" s="356">
        <v>410</v>
      </c>
      <c r="E124" s="359">
        <v>176</v>
      </c>
      <c r="F124" s="357">
        <v>234</v>
      </c>
    </row>
    <row r="125" spans="1:6" ht="17.850000000000001" customHeight="1" x14ac:dyDescent="0.15">
      <c r="A125" s="5"/>
      <c r="B125" s="235" t="s">
        <v>89</v>
      </c>
      <c r="C125" s="358">
        <v>37</v>
      </c>
      <c r="D125" s="357">
        <v>65</v>
      </c>
      <c r="E125" s="356">
        <v>30</v>
      </c>
      <c r="F125" s="357">
        <v>35</v>
      </c>
    </row>
    <row r="126" spans="1:6" ht="17.850000000000001" customHeight="1" x14ac:dyDescent="0.15">
      <c r="A126" s="8" t="s">
        <v>215</v>
      </c>
      <c r="B126" s="236" t="s">
        <v>532</v>
      </c>
      <c r="C126" s="353">
        <f>SUM(C127:C136)</f>
        <v>3820</v>
      </c>
      <c r="D126" s="353">
        <f t="shared" ref="D126:F126" si="7">SUM(D127:D136)</f>
        <v>7457</v>
      </c>
      <c r="E126" s="353">
        <f t="shared" si="7"/>
        <v>3364</v>
      </c>
      <c r="F126" s="355">
        <f t="shared" si="7"/>
        <v>4093</v>
      </c>
    </row>
    <row r="127" spans="1:6" ht="17.850000000000001" customHeight="1" x14ac:dyDescent="0.15">
      <c r="A127" s="5"/>
      <c r="B127" s="235" t="s">
        <v>120</v>
      </c>
      <c r="C127" s="358">
        <v>794</v>
      </c>
      <c r="D127" s="357">
        <v>1458</v>
      </c>
      <c r="E127" s="356">
        <v>672</v>
      </c>
      <c r="F127" s="357">
        <v>786</v>
      </c>
    </row>
    <row r="128" spans="1:6" ht="17.850000000000001" customHeight="1" x14ac:dyDescent="0.15">
      <c r="A128" s="5"/>
      <c r="B128" s="232" t="s">
        <v>123</v>
      </c>
      <c r="C128" s="357">
        <v>179</v>
      </c>
      <c r="D128" s="356">
        <v>317</v>
      </c>
      <c r="E128" s="359">
        <v>118</v>
      </c>
      <c r="F128" s="357">
        <v>199</v>
      </c>
    </row>
    <row r="129" spans="1:6" ht="17.850000000000001" customHeight="1" x14ac:dyDescent="0.15">
      <c r="A129" s="5"/>
      <c r="B129" s="235" t="s">
        <v>125</v>
      </c>
      <c r="C129" s="358">
        <v>366</v>
      </c>
      <c r="D129" s="356">
        <v>779</v>
      </c>
      <c r="E129" s="359">
        <v>331</v>
      </c>
      <c r="F129" s="357">
        <v>448</v>
      </c>
    </row>
    <row r="130" spans="1:6" ht="17.850000000000001" customHeight="1" x14ac:dyDescent="0.15">
      <c r="A130" s="5"/>
      <c r="B130" s="235" t="s">
        <v>127</v>
      </c>
      <c r="C130" s="358">
        <v>417</v>
      </c>
      <c r="D130" s="356">
        <v>896</v>
      </c>
      <c r="E130" s="359">
        <v>415</v>
      </c>
      <c r="F130" s="357">
        <v>481</v>
      </c>
    </row>
    <row r="131" spans="1:6" ht="17.850000000000001" customHeight="1" x14ac:dyDescent="0.15">
      <c r="A131" s="5"/>
      <c r="B131" s="235" t="s">
        <v>129</v>
      </c>
      <c r="C131" s="358">
        <v>220</v>
      </c>
      <c r="D131" s="356">
        <v>450</v>
      </c>
      <c r="E131" s="359">
        <v>208</v>
      </c>
      <c r="F131" s="357">
        <v>242</v>
      </c>
    </row>
    <row r="132" spans="1:6" ht="17.850000000000001" customHeight="1" x14ac:dyDescent="0.15">
      <c r="A132" s="5"/>
      <c r="B132" s="235" t="s">
        <v>130</v>
      </c>
      <c r="C132" s="358">
        <v>175</v>
      </c>
      <c r="D132" s="356">
        <v>295</v>
      </c>
      <c r="E132" s="359">
        <v>155</v>
      </c>
      <c r="F132" s="357">
        <v>140</v>
      </c>
    </row>
    <row r="133" spans="1:6" ht="17.850000000000001" customHeight="1" x14ac:dyDescent="0.15">
      <c r="A133" s="5"/>
      <c r="B133" s="235" t="s">
        <v>132</v>
      </c>
      <c r="C133" s="358">
        <v>445</v>
      </c>
      <c r="D133" s="356">
        <v>686</v>
      </c>
      <c r="E133" s="359">
        <v>291</v>
      </c>
      <c r="F133" s="357">
        <v>395</v>
      </c>
    </row>
    <row r="134" spans="1:6" ht="17.850000000000001" customHeight="1" x14ac:dyDescent="0.15">
      <c r="A134" s="5"/>
      <c r="B134" s="235" t="s">
        <v>134</v>
      </c>
      <c r="C134" s="358">
        <v>727</v>
      </c>
      <c r="D134" s="356">
        <v>1638</v>
      </c>
      <c r="E134" s="359">
        <v>750</v>
      </c>
      <c r="F134" s="357">
        <v>888</v>
      </c>
    </row>
    <row r="135" spans="1:6" ht="17.850000000000001" customHeight="1" x14ac:dyDescent="0.15">
      <c r="A135" s="5"/>
      <c r="B135" s="235" t="s">
        <v>137</v>
      </c>
      <c r="C135" s="358">
        <v>305</v>
      </c>
      <c r="D135" s="356">
        <v>618</v>
      </c>
      <c r="E135" s="359">
        <v>293</v>
      </c>
      <c r="F135" s="357">
        <v>325</v>
      </c>
    </row>
    <row r="136" spans="1:6" ht="17.850000000000001" customHeight="1" x14ac:dyDescent="0.15">
      <c r="A136" s="5"/>
      <c r="B136" s="235" t="s">
        <v>140</v>
      </c>
      <c r="C136" s="358">
        <v>192</v>
      </c>
      <c r="D136" s="357">
        <v>320</v>
      </c>
      <c r="E136" s="356">
        <v>131</v>
      </c>
      <c r="F136" s="357">
        <v>189</v>
      </c>
    </row>
    <row r="137" spans="1:6" ht="17.850000000000001" customHeight="1" x14ac:dyDescent="0.15">
      <c r="A137" s="8" t="s">
        <v>216</v>
      </c>
      <c r="B137" s="236" t="s">
        <v>532</v>
      </c>
      <c r="C137" s="353">
        <f>SUM(C138:C142)</f>
        <v>146</v>
      </c>
      <c r="D137" s="353">
        <f t="shared" ref="D137:F137" si="8">SUM(D138:D142)</f>
        <v>277</v>
      </c>
      <c r="E137" s="353">
        <f t="shared" si="8"/>
        <v>143</v>
      </c>
      <c r="F137" s="355">
        <f t="shared" si="8"/>
        <v>134</v>
      </c>
    </row>
    <row r="138" spans="1:6" ht="17.850000000000001" customHeight="1" x14ac:dyDescent="0.15">
      <c r="A138" s="5"/>
      <c r="B138" s="235" t="s">
        <v>157</v>
      </c>
      <c r="C138" s="358">
        <v>33</v>
      </c>
      <c r="D138" s="356">
        <v>61</v>
      </c>
      <c r="E138" s="359">
        <v>33</v>
      </c>
      <c r="F138" s="357">
        <v>28</v>
      </c>
    </row>
    <row r="139" spans="1:6" ht="17.850000000000001" customHeight="1" x14ac:dyDescent="0.15">
      <c r="A139" s="5"/>
      <c r="B139" s="235" t="s">
        <v>160</v>
      </c>
      <c r="C139" s="358">
        <v>30</v>
      </c>
      <c r="D139" s="356">
        <v>60</v>
      </c>
      <c r="E139" s="359">
        <v>32</v>
      </c>
      <c r="F139" s="357">
        <v>28</v>
      </c>
    </row>
    <row r="140" spans="1:6" ht="17.850000000000001" customHeight="1" x14ac:dyDescent="0.15">
      <c r="A140" s="5"/>
      <c r="B140" s="235" t="s">
        <v>163</v>
      </c>
      <c r="C140" s="358">
        <v>37</v>
      </c>
      <c r="D140" s="356">
        <v>87</v>
      </c>
      <c r="E140" s="359">
        <v>48</v>
      </c>
      <c r="F140" s="357">
        <v>39</v>
      </c>
    </row>
    <row r="141" spans="1:6" ht="17.850000000000001" customHeight="1" x14ac:dyDescent="0.15">
      <c r="A141" s="5"/>
      <c r="B141" s="235" t="s">
        <v>166</v>
      </c>
      <c r="C141" s="358">
        <v>15</v>
      </c>
      <c r="D141" s="356">
        <v>19</v>
      </c>
      <c r="E141" s="359">
        <v>6</v>
      </c>
      <c r="F141" s="357">
        <v>13</v>
      </c>
    </row>
    <row r="142" spans="1:6" ht="17.850000000000001" customHeight="1" x14ac:dyDescent="0.15">
      <c r="A142" s="5"/>
      <c r="B142" s="235" t="s">
        <v>168</v>
      </c>
      <c r="C142" s="358">
        <v>31</v>
      </c>
      <c r="D142" s="356">
        <v>50</v>
      </c>
      <c r="E142" s="359">
        <v>24</v>
      </c>
      <c r="F142" s="357">
        <v>26</v>
      </c>
    </row>
    <row r="143" spans="1:6" ht="17.850000000000001" customHeight="1" x14ac:dyDescent="0.15">
      <c r="A143" s="8" t="s">
        <v>219</v>
      </c>
      <c r="B143" s="236" t="s">
        <v>532</v>
      </c>
      <c r="C143" s="353">
        <f>SUM(C144:C152)</f>
        <v>3976</v>
      </c>
      <c r="D143" s="353">
        <f t="shared" ref="D143:F143" si="9">SUM(D144:D152)</f>
        <v>7154</v>
      </c>
      <c r="E143" s="353">
        <f t="shared" si="9"/>
        <v>3275</v>
      </c>
      <c r="F143" s="355">
        <f t="shared" si="9"/>
        <v>3879</v>
      </c>
    </row>
    <row r="144" spans="1:6" ht="17.850000000000001" customHeight="1" x14ac:dyDescent="0.15">
      <c r="A144" s="8"/>
      <c r="B144" s="237" t="s">
        <v>313</v>
      </c>
      <c r="C144" s="358">
        <v>641</v>
      </c>
      <c r="D144" s="357">
        <v>1218</v>
      </c>
      <c r="E144" s="356">
        <v>544</v>
      </c>
      <c r="F144" s="357">
        <v>674</v>
      </c>
    </row>
    <row r="145" spans="1:6" ht="17.850000000000001" customHeight="1" x14ac:dyDescent="0.15">
      <c r="A145" s="8"/>
      <c r="B145" s="235" t="s">
        <v>111</v>
      </c>
      <c r="C145" s="358">
        <v>584</v>
      </c>
      <c r="D145" s="356">
        <v>1061</v>
      </c>
      <c r="E145" s="359">
        <v>465</v>
      </c>
      <c r="F145" s="357">
        <v>596</v>
      </c>
    </row>
    <row r="146" spans="1:6" ht="17.850000000000001" customHeight="1" x14ac:dyDescent="0.15">
      <c r="A146" s="8"/>
      <c r="B146" s="235" t="s">
        <v>114</v>
      </c>
      <c r="C146" s="358">
        <v>449</v>
      </c>
      <c r="D146" s="356">
        <v>800</v>
      </c>
      <c r="E146" s="359">
        <v>369</v>
      </c>
      <c r="F146" s="357">
        <v>431</v>
      </c>
    </row>
    <row r="147" spans="1:6" ht="17.850000000000001" customHeight="1" x14ac:dyDescent="0.15">
      <c r="A147" s="8"/>
      <c r="B147" s="235" t="s">
        <v>314</v>
      </c>
      <c r="C147" s="358">
        <v>392</v>
      </c>
      <c r="D147" s="356">
        <v>659</v>
      </c>
      <c r="E147" s="359">
        <v>294</v>
      </c>
      <c r="F147" s="357">
        <v>365</v>
      </c>
    </row>
    <row r="148" spans="1:6" ht="17.850000000000001" customHeight="1" x14ac:dyDescent="0.15">
      <c r="A148" s="8"/>
      <c r="B148" s="235" t="s">
        <v>322</v>
      </c>
      <c r="C148" s="358">
        <v>290</v>
      </c>
      <c r="D148" s="356">
        <v>515</v>
      </c>
      <c r="E148" s="359">
        <v>237</v>
      </c>
      <c r="F148" s="357">
        <v>278</v>
      </c>
    </row>
    <row r="149" spans="1:6" ht="17.850000000000001" customHeight="1" x14ac:dyDescent="0.15">
      <c r="A149" s="8"/>
      <c r="B149" s="235" t="s">
        <v>121</v>
      </c>
      <c r="C149" s="358">
        <v>576</v>
      </c>
      <c r="D149" s="356">
        <v>1012</v>
      </c>
      <c r="E149" s="359">
        <v>473</v>
      </c>
      <c r="F149" s="357">
        <v>539</v>
      </c>
    </row>
    <row r="150" spans="1:6" ht="17.850000000000001" customHeight="1" x14ac:dyDescent="0.15">
      <c r="A150" s="8"/>
      <c r="B150" s="235" t="s">
        <v>124</v>
      </c>
      <c r="C150" s="358">
        <v>448</v>
      </c>
      <c r="D150" s="356">
        <v>772</v>
      </c>
      <c r="E150" s="359">
        <v>369</v>
      </c>
      <c r="F150" s="357">
        <v>403</v>
      </c>
    </row>
    <row r="151" spans="1:6" ht="17.850000000000001" customHeight="1" x14ac:dyDescent="0.15">
      <c r="A151" s="8"/>
      <c r="B151" s="235" t="s">
        <v>126</v>
      </c>
      <c r="C151" s="358">
        <v>408</v>
      </c>
      <c r="D151" s="356">
        <v>715</v>
      </c>
      <c r="E151" s="359">
        <v>325</v>
      </c>
      <c r="F151" s="357">
        <v>390</v>
      </c>
    </row>
    <row r="152" spans="1:6" ht="17.850000000000001" customHeight="1" x14ac:dyDescent="0.15">
      <c r="A152" s="8"/>
      <c r="B152" s="235" t="s">
        <v>128</v>
      </c>
      <c r="C152" s="358">
        <v>188</v>
      </c>
      <c r="D152" s="357">
        <v>402</v>
      </c>
      <c r="E152" s="356">
        <v>199</v>
      </c>
      <c r="F152" s="357">
        <v>203</v>
      </c>
    </row>
    <row r="153" spans="1:6" ht="17.850000000000001" customHeight="1" x14ac:dyDescent="0.15">
      <c r="A153" s="8" t="s">
        <v>220</v>
      </c>
      <c r="B153" s="236" t="s">
        <v>532</v>
      </c>
      <c r="C153" s="353">
        <f>SUM(C154:C167)</f>
        <v>5627</v>
      </c>
      <c r="D153" s="353">
        <f t="shared" ref="D153:F153" si="10">SUM(D154:D167)</f>
        <v>10367</v>
      </c>
      <c r="E153" s="353">
        <f t="shared" si="10"/>
        <v>4879</v>
      </c>
      <c r="F153" s="355">
        <f t="shared" si="10"/>
        <v>5488</v>
      </c>
    </row>
    <row r="154" spans="1:6" ht="17.850000000000001" customHeight="1" x14ac:dyDescent="0.15">
      <c r="A154" s="8"/>
      <c r="B154" s="235" t="s">
        <v>533</v>
      </c>
      <c r="C154" s="358">
        <v>617</v>
      </c>
      <c r="D154" s="357">
        <v>1242</v>
      </c>
      <c r="E154" s="356">
        <v>609</v>
      </c>
      <c r="F154" s="357">
        <v>633</v>
      </c>
    </row>
    <row r="155" spans="1:6" ht="17.850000000000001" customHeight="1" x14ac:dyDescent="0.15">
      <c r="A155" s="8"/>
      <c r="B155" s="235" t="s">
        <v>145</v>
      </c>
      <c r="C155" s="358">
        <v>524</v>
      </c>
      <c r="D155" s="356">
        <v>1207</v>
      </c>
      <c r="E155" s="359">
        <v>589</v>
      </c>
      <c r="F155" s="357">
        <v>618</v>
      </c>
    </row>
    <row r="156" spans="1:6" ht="17.850000000000001" customHeight="1" x14ac:dyDescent="0.15">
      <c r="A156" s="8"/>
      <c r="B156" s="235" t="s">
        <v>147</v>
      </c>
      <c r="C156" s="358">
        <v>331</v>
      </c>
      <c r="D156" s="356">
        <v>741</v>
      </c>
      <c r="E156" s="359">
        <v>360</v>
      </c>
      <c r="F156" s="357">
        <v>381</v>
      </c>
    </row>
    <row r="157" spans="1:6" ht="17.850000000000001" customHeight="1" x14ac:dyDescent="0.15">
      <c r="A157" s="8"/>
      <c r="B157" s="235" t="s">
        <v>149</v>
      </c>
      <c r="C157" s="358">
        <v>1181</v>
      </c>
      <c r="D157" s="356">
        <v>2012</v>
      </c>
      <c r="E157" s="359">
        <v>971</v>
      </c>
      <c r="F157" s="357">
        <v>1041</v>
      </c>
    </row>
    <row r="158" spans="1:6" ht="17.850000000000001" customHeight="1" x14ac:dyDescent="0.15">
      <c r="A158" s="8"/>
      <c r="B158" s="235" t="s">
        <v>151</v>
      </c>
      <c r="C158" s="358">
        <v>221</v>
      </c>
      <c r="D158" s="356">
        <v>377</v>
      </c>
      <c r="E158" s="359">
        <v>176</v>
      </c>
      <c r="F158" s="357">
        <v>201</v>
      </c>
    </row>
    <row r="159" spans="1:6" ht="17.850000000000001" customHeight="1" x14ac:dyDescent="0.15">
      <c r="A159" s="8"/>
      <c r="B159" s="235" t="s">
        <v>154</v>
      </c>
      <c r="C159" s="358">
        <v>466</v>
      </c>
      <c r="D159" s="356">
        <v>781</v>
      </c>
      <c r="E159" s="359">
        <v>354</v>
      </c>
      <c r="F159" s="357">
        <v>427</v>
      </c>
    </row>
    <row r="160" spans="1:6" ht="17.850000000000001" customHeight="1" x14ac:dyDescent="0.15">
      <c r="A160" s="8"/>
      <c r="B160" s="235" t="s">
        <v>158</v>
      </c>
      <c r="C160" s="358">
        <v>337</v>
      </c>
      <c r="D160" s="356">
        <v>465</v>
      </c>
      <c r="E160" s="359">
        <v>211</v>
      </c>
      <c r="F160" s="357">
        <v>254</v>
      </c>
    </row>
    <row r="161" spans="1:6" ht="17.850000000000001" customHeight="1" x14ac:dyDescent="0.15">
      <c r="A161" s="8"/>
      <c r="B161" s="235" t="s">
        <v>311</v>
      </c>
      <c r="C161" s="358">
        <v>327</v>
      </c>
      <c r="D161" s="356">
        <v>622</v>
      </c>
      <c r="E161" s="359">
        <v>282</v>
      </c>
      <c r="F161" s="357">
        <v>340</v>
      </c>
    </row>
    <row r="162" spans="1:6" ht="17.850000000000001" customHeight="1" x14ac:dyDescent="0.15">
      <c r="A162" s="8"/>
      <c r="B162" s="235" t="s">
        <v>164</v>
      </c>
      <c r="C162" s="358">
        <v>334</v>
      </c>
      <c r="D162" s="356">
        <v>651</v>
      </c>
      <c r="E162" s="359">
        <v>308</v>
      </c>
      <c r="F162" s="357">
        <v>343</v>
      </c>
    </row>
    <row r="163" spans="1:6" ht="17.850000000000001" customHeight="1" x14ac:dyDescent="0.15">
      <c r="A163" s="8"/>
      <c r="B163" s="235" t="s">
        <v>312</v>
      </c>
      <c r="C163" s="358">
        <v>847</v>
      </c>
      <c r="D163" s="356">
        <v>1495</v>
      </c>
      <c r="E163" s="359">
        <v>689</v>
      </c>
      <c r="F163" s="357">
        <v>806</v>
      </c>
    </row>
    <row r="164" spans="1:6" ht="17.850000000000001" customHeight="1" x14ac:dyDescent="0.15">
      <c r="A164" s="8"/>
      <c r="B164" s="235" t="s">
        <v>169</v>
      </c>
      <c r="C164" s="358">
        <v>86</v>
      </c>
      <c r="D164" s="356">
        <v>95</v>
      </c>
      <c r="E164" s="359">
        <v>26</v>
      </c>
      <c r="F164" s="357">
        <v>69</v>
      </c>
    </row>
    <row r="165" spans="1:6" ht="17.850000000000001" customHeight="1" x14ac:dyDescent="0.15">
      <c r="A165" s="8"/>
      <c r="B165" s="235" t="s">
        <v>171</v>
      </c>
      <c r="C165" s="358">
        <v>66</v>
      </c>
      <c r="D165" s="356">
        <v>92</v>
      </c>
      <c r="E165" s="359">
        <v>44</v>
      </c>
      <c r="F165" s="357">
        <v>48</v>
      </c>
    </row>
    <row r="166" spans="1:6" ht="17.850000000000001" customHeight="1" x14ac:dyDescent="0.15">
      <c r="A166" s="8"/>
      <c r="B166" s="235" t="s">
        <v>173</v>
      </c>
      <c r="C166" s="358">
        <v>262</v>
      </c>
      <c r="D166" s="356">
        <v>533</v>
      </c>
      <c r="E166" s="359">
        <v>237</v>
      </c>
      <c r="F166" s="357">
        <v>296</v>
      </c>
    </row>
    <row r="167" spans="1:6" ht="17.850000000000001" customHeight="1" x14ac:dyDescent="0.15">
      <c r="A167" s="8"/>
      <c r="B167" s="235" t="s">
        <v>175</v>
      </c>
      <c r="C167" s="358">
        <v>28</v>
      </c>
      <c r="D167" s="357">
        <v>54</v>
      </c>
      <c r="E167" s="356">
        <v>23</v>
      </c>
      <c r="F167" s="357">
        <v>31</v>
      </c>
    </row>
    <row r="168" spans="1:6" ht="17.850000000000001" customHeight="1" x14ac:dyDescent="0.15">
      <c r="A168" s="8" t="s">
        <v>221</v>
      </c>
      <c r="B168" s="236" t="s">
        <v>532</v>
      </c>
      <c r="C168" s="353">
        <f>SUM(C169:C181)</f>
        <v>6104</v>
      </c>
      <c r="D168" s="353">
        <f t="shared" ref="D168:F168" si="11">SUM(D169:D181)</f>
        <v>12051</v>
      </c>
      <c r="E168" s="353">
        <f t="shared" si="11"/>
        <v>5486</v>
      </c>
      <c r="F168" s="355">
        <f t="shared" si="11"/>
        <v>6565</v>
      </c>
    </row>
    <row r="169" spans="1:6" ht="17.850000000000001" customHeight="1" x14ac:dyDescent="0.15">
      <c r="A169" s="8"/>
      <c r="B169" s="235" t="s">
        <v>191</v>
      </c>
      <c r="C169" s="358">
        <v>858</v>
      </c>
      <c r="D169" s="357">
        <v>1842</v>
      </c>
      <c r="E169" s="356">
        <v>829</v>
      </c>
      <c r="F169" s="357">
        <v>1013</v>
      </c>
    </row>
    <row r="170" spans="1:6" ht="17.850000000000001" customHeight="1" x14ac:dyDescent="0.15">
      <c r="A170" s="8"/>
      <c r="B170" s="235" t="s">
        <v>192</v>
      </c>
      <c r="C170" s="358">
        <v>1324</v>
      </c>
      <c r="D170" s="356">
        <v>2852</v>
      </c>
      <c r="E170" s="359">
        <v>1331</v>
      </c>
      <c r="F170" s="357">
        <v>1521</v>
      </c>
    </row>
    <row r="171" spans="1:6" ht="17.850000000000001" customHeight="1" x14ac:dyDescent="0.15">
      <c r="A171" s="8"/>
      <c r="B171" s="235" t="s">
        <v>193</v>
      </c>
      <c r="C171" s="358">
        <v>1110</v>
      </c>
      <c r="D171" s="356">
        <v>2249</v>
      </c>
      <c r="E171" s="359">
        <v>1066</v>
      </c>
      <c r="F171" s="357">
        <v>1183</v>
      </c>
    </row>
    <row r="172" spans="1:6" ht="17.850000000000001" customHeight="1" x14ac:dyDescent="0.15">
      <c r="A172" s="8"/>
      <c r="B172" s="235" t="s">
        <v>194</v>
      </c>
      <c r="C172" s="358">
        <v>791</v>
      </c>
      <c r="D172" s="356">
        <v>1401</v>
      </c>
      <c r="E172" s="359">
        <v>617</v>
      </c>
      <c r="F172" s="357">
        <v>784</v>
      </c>
    </row>
    <row r="173" spans="1:6" ht="17.850000000000001" customHeight="1" x14ac:dyDescent="0.15">
      <c r="A173" s="5"/>
      <c r="B173" s="235" t="s">
        <v>195</v>
      </c>
      <c r="C173" s="358">
        <v>184</v>
      </c>
      <c r="D173" s="356">
        <v>329</v>
      </c>
      <c r="E173" s="359">
        <v>140</v>
      </c>
      <c r="F173" s="357">
        <v>189</v>
      </c>
    </row>
    <row r="174" spans="1:6" ht="17.850000000000001" customHeight="1" x14ac:dyDescent="0.15">
      <c r="A174" s="5"/>
      <c r="B174" s="235" t="s">
        <v>310</v>
      </c>
      <c r="C174" s="358">
        <v>77</v>
      </c>
      <c r="D174" s="356">
        <v>137</v>
      </c>
      <c r="E174" s="359">
        <v>56</v>
      </c>
      <c r="F174" s="357">
        <v>81</v>
      </c>
    </row>
    <row r="175" spans="1:6" ht="17.850000000000001" customHeight="1" x14ac:dyDescent="0.15">
      <c r="A175" s="5"/>
      <c r="B175" s="235" t="s">
        <v>196</v>
      </c>
      <c r="C175" s="358">
        <v>175</v>
      </c>
      <c r="D175" s="356">
        <v>267</v>
      </c>
      <c r="E175" s="359">
        <v>116</v>
      </c>
      <c r="F175" s="357">
        <v>151</v>
      </c>
    </row>
    <row r="176" spans="1:6" ht="17.850000000000001" customHeight="1" x14ac:dyDescent="0.15">
      <c r="A176" s="5"/>
      <c r="B176" s="235" t="s">
        <v>197</v>
      </c>
      <c r="C176" s="358">
        <v>38</v>
      </c>
      <c r="D176" s="356">
        <v>76</v>
      </c>
      <c r="E176" s="359">
        <v>32</v>
      </c>
      <c r="F176" s="357">
        <v>44</v>
      </c>
    </row>
    <row r="177" spans="1:6" ht="17.850000000000001" customHeight="1" x14ac:dyDescent="0.15">
      <c r="A177" s="5"/>
      <c r="B177" s="235" t="s">
        <v>198</v>
      </c>
      <c r="C177" s="358">
        <v>814</v>
      </c>
      <c r="D177" s="356">
        <v>1605</v>
      </c>
      <c r="E177" s="359">
        <v>748</v>
      </c>
      <c r="F177" s="357">
        <v>857</v>
      </c>
    </row>
    <row r="178" spans="1:6" ht="17.850000000000001" customHeight="1" x14ac:dyDescent="0.15">
      <c r="A178" s="5"/>
      <c r="B178" s="235" t="s">
        <v>199</v>
      </c>
      <c r="C178" s="358">
        <v>514</v>
      </c>
      <c r="D178" s="356">
        <v>931</v>
      </c>
      <c r="E178" s="359">
        <v>405</v>
      </c>
      <c r="F178" s="357">
        <v>526</v>
      </c>
    </row>
    <row r="179" spans="1:6" ht="17.850000000000001" customHeight="1" x14ac:dyDescent="0.15">
      <c r="A179" s="5"/>
      <c r="B179" s="235" t="s">
        <v>200</v>
      </c>
      <c r="C179" s="358">
        <v>119</v>
      </c>
      <c r="D179" s="356">
        <v>191</v>
      </c>
      <c r="E179" s="359">
        <v>70</v>
      </c>
      <c r="F179" s="357">
        <v>121</v>
      </c>
    </row>
    <row r="180" spans="1:6" ht="17.850000000000001" customHeight="1" x14ac:dyDescent="0.15">
      <c r="A180" s="5"/>
      <c r="B180" s="235" t="s">
        <v>201</v>
      </c>
      <c r="C180" s="358">
        <v>57</v>
      </c>
      <c r="D180" s="356">
        <v>100</v>
      </c>
      <c r="E180" s="359">
        <v>44</v>
      </c>
      <c r="F180" s="357">
        <v>56</v>
      </c>
    </row>
    <row r="181" spans="1:6" ht="17.850000000000001" customHeight="1" x14ac:dyDescent="0.15">
      <c r="A181" s="5"/>
      <c r="B181" s="235" t="s">
        <v>202</v>
      </c>
      <c r="C181" s="358">
        <v>43</v>
      </c>
      <c r="D181" s="357">
        <v>71</v>
      </c>
      <c r="E181" s="356">
        <v>32</v>
      </c>
      <c r="F181" s="357">
        <v>39</v>
      </c>
    </row>
    <row r="182" spans="1:6" ht="17.850000000000001" customHeight="1" x14ac:dyDescent="0.15">
      <c r="A182" s="8" t="s">
        <v>222</v>
      </c>
      <c r="B182" s="236" t="s">
        <v>532</v>
      </c>
      <c r="C182" s="353">
        <f>SUM(C183:C186)</f>
        <v>3598</v>
      </c>
      <c r="D182" s="353">
        <f t="shared" ref="D182" si="12">SUM(D183:D195)</f>
        <v>7402</v>
      </c>
      <c r="E182" s="353">
        <f t="shared" ref="E182" si="13">SUM(E183:E195)</f>
        <v>3355</v>
      </c>
      <c r="F182" s="355">
        <f t="shared" ref="F182" si="14">SUM(F183:F195)</f>
        <v>4047</v>
      </c>
    </row>
    <row r="183" spans="1:6" ht="17.850000000000001" customHeight="1" x14ac:dyDescent="0.15">
      <c r="A183" s="5"/>
      <c r="B183" s="235" t="s">
        <v>203</v>
      </c>
      <c r="C183" s="358">
        <v>706</v>
      </c>
      <c r="D183" s="356">
        <v>1393</v>
      </c>
      <c r="E183" s="356">
        <v>620</v>
      </c>
      <c r="F183" s="357">
        <v>773</v>
      </c>
    </row>
    <row r="184" spans="1:6" ht="17.850000000000001" customHeight="1" x14ac:dyDescent="0.15">
      <c r="A184" s="5"/>
      <c r="B184" s="235" t="s">
        <v>309</v>
      </c>
      <c r="C184" s="358">
        <v>324</v>
      </c>
      <c r="D184" s="356">
        <v>549</v>
      </c>
      <c r="E184" s="359">
        <v>243</v>
      </c>
      <c r="F184" s="357">
        <v>306</v>
      </c>
    </row>
    <row r="185" spans="1:6" ht="17.850000000000001" customHeight="1" x14ac:dyDescent="0.15">
      <c r="A185" s="5"/>
      <c r="B185" s="235" t="s">
        <v>204</v>
      </c>
      <c r="C185" s="358">
        <v>1063</v>
      </c>
      <c r="D185" s="356">
        <v>2235</v>
      </c>
      <c r="E185" s="359">
        <v>1018</v>
      </c>
      <c r="F185" s="357">
        <v>1217</v>
      </c>
    </row>
    <row r="186" spans="1:6" ht="17.850000000000001" customHeight="1" thickBot="1" x14ac:dyDescent="0.2">
      <c r="A186" s="238"/>
      <c r="B186" s="239" t="s">
        <v>205</v>
      </c>
      <c r="C186" s="365">
        <v>1505</v>
      </c>
      <c r="D186" s="366">
        <v>3225</v>
      </c>
      <c r="E186" s="367">
        <v>1474</v>
      </c>
      <c r="F186" s="368">
        <v>1751</v>
      </c>
    </row>
    <row r="187" spans="1:6" ht="17.850000000000001" customHeight="1" x14ac:dyDescent="0.15">
      <c r="A187" s="5"/>
      <c r="B187" s="8"/>
      <c r="C187" s="400"/>
      <c r="D187" s="400"/>
      <c r="E187" s="400"/>
      <c r="F187" s="227" t="s">
        <v>538</v>
      </c>
    </row>
    <row r="188" spans="1:6" ht="17.850000000000001" customHeight="1" x14ac:dyDescent="0.15">
      <c r="A188" s="5"/>
      <c r="B188" s="8"/>
      <c r="C188" s="400"/>
      <c r="D188" s="400"/>
      <c r="E188" s="400"/>
      <c r="F188" s="400"/>
    </row>
    <row r="189" spans="1:6" ht="17.850000000000001" customHeight="1" x14ac:dyDescent="0.15">
      <c r="A189" s="5"/>
      <c r="B189" s="8"/>
      <c r="C189" s="400"/>
      <c r="D189" s="400"/>
      <c r="E189" s="400"/>
      <c r="F189" s="400"/>
    </row>
    <row r="190" spans="1:6" ht="17.850000000000001" customHeight="1" x14ac:dyDescent="0.15">
      <c r="A190" s="5"/>
      <c r="B190" s="8"/>
      <c r="C190" s="400"/>
      <c r="D190" s="400"/>
      <c r="E190" s="400"/>
      <c r="F190" s="400"/>
    </row>
    <row r="191" spans="1:6" ht="17.850000000000001" customHeight="1" x14ac:dyDescent="0.15">
      <c r="A191" s="5"/>
      <c r="B191" s="8"/>
      <c r="C191" s="400"/>
      <c r="D191" s="400"/>
      <c r="E191" s="400"/>
      <c r="F191" s="400"/>
    </row>
    <row r="192" spans="1:6" ht="17.850000000000001" customHeight="1" x14ac:dyDescent="0.15">
      <c r="A192" s="5"/>
      <c r="B192" s="8"/>
      <c r="C192" s="400"/>
      <c r="D192" s="400"/>
      <c r="E192" s="400"/>
      <c r="F192" s="400"/>
    </row>
    <row r="193" spans="1:6" ht="17.850000000000001" customHeight="1" x14ac:dyDescent="0.15">
      <c r="A193" s="5"/>
      <c r="B193" s="8"/>
      <c r="C193" s="400"/>
      <c r="D193" s="400"/>
      <c r="E193" s="400"/>
      <c r="F193" s="400"/>
    </row>
    <row r="194" spans="1:6" ht="17.850000000000001" customHeight="1" x14ac:dyDescent="0.15">
      <c r="A194" s="5"/>
      <c r="B194" s="8"/>
      <c r="C194" s="400"/>
      <c r="D194" s="400"/>
      <c r="E194" s="400"/>
      <c r="F194" s="400"/>
    </row>
    <row r="195" spans="1:6" ht="17.850000000000001" customHeight="1" x14ac:dyDescent="0.15">
      <c r="A195" s="5"/>
      <c r="B195" s="8"/>
      <c r="C195" s="400"/>
      <c r="D195" s="400"/>
      <c r="E195" s="400"/>
      <c r="F195" s="400"/>
    </row>
    <row r="196" spans="1:6" ht="17.850000000000001" customHeight="1" x14ac:dyDescent="0.15">
      <c r="A196" s="5"/>
      <c r="B196" s="8"/>
      <c r="C196" s="400"/>
      <c r="D196" s="400"/>
      <c r="E196" s="400"/>
      <c r="F196" s="400"/>
    </row>
    <row r="197" spans="1:6" ht="17.850000000000001" customHeight="1" x14ac:dyDescent="0.15">
      <c r="A197" s="5"/>
      <c r="B197" s="8"/>
      <c r="C197" s="400"/>
      <c r="D197" s="400"/>
      <c r="E197" s="400"/>
      <c r="F197" s="400"/>
    </row>
    <row r="198" spans="1:6" ht="17.850000000000001" customHeight="1" x14ac:dyDescent="0.15">
      <c r="A198" s="5"/>
      <c r="B198" s="8"/>
      <c r="C198" s="400"/>
      <c r="D198" s="400"/>
      <c r="E198" s="400"/>
      <c r="F198" s="400"/>
    </row>
    <row r="199" spans="1:6" ht="17.850000000000001" customHeight="1" x14ac:dyDescent="0.15">
      <c r="A199" s="5"/>
      <c r="B199" s="8"/>
      <c r="C199" s="400"/>
      <c r="D199" s="400"/>
      <c r="E199" s="400"/>
      <c r="F199" s="400"/>
    </row>
    <row r="200" spans="1:6" ht="17.850000000000001" customHeight="1" x14ac:dyDescent="0.15">
      <c r="A200" s="5"/>
      <c r="B200" s="8"/>
      <c r="C200" s="400"/>
      <c r="D200" s="400"/>
      <c r="E200" s="400"/>
      <c r="F200" s="400"/>
    </row>
    <row r="201" spans="1:6" ht="17.850000000000001" customHeight="1" x14ac:dyDescent="0.15">
      <c r="A201" s="5"/>
      <c r="B201" s="8"/>
      <c r="C201" s="400"/>
      <c r="D201" s="400"/>
      <c r="E201" s="400"/>
      <c r="F201" s="400"/>
    </row>
    <row r="202" spans="1:6" ht="17.850000000000001" customHeight="1" x14ac:dyDescent="0.15">
      <c r="A202" s="5"/>
      <c r="B202" s="8"/>
      <c r="C202" s="400"/>
      <c r="D202" s="400"/>
      <c r="E202" s="400"/>
      <c r="F202" s="400"/>
    </row>
    <row r="203" spans="1:6" ht="17.850000000000001" customHeight="1" x14ac:dyDescent="0.15">
      <c r="A203" s="5"/>
      <c r="B203" s="8"/>
      <c r="C203" s="400"/>
      <c r="D203" s="400"/>
      <c r="E203" s="400"/>
      <c r="F203" s="400"/>
    </row>
    <row r="204" spans="1:6" ht="17.850000000000001" customHeight="1" x14ac:dyDescent="0.15">
      <c r="A204" s="5"/>
      <c r="B204" s="8"/>
      <c r="C204" s="400"/>
      <c r="D204" s="400"/>
      <c r="E204" s="400"/>
      <c r="F204" s="400"/>
    </row>
    <row r="205" spans="1:6" ht="17.850000000000001" customHeight="1" x14ac:dyDescent="0.15">
      <c r="A205" s="5"/>
      <c r="B205" s="8"/>
      <c r="C205" s="400"/>
      <c r="D205" s="400"/>
      <c r="E205" s="400"/>
      <c r="F205" s="400"/>
    </row>
    <row r="206" spans="1:6" ht="17.850000000000001" customHeight="1" x14ac:dyDescent="0.15">
      <c r="A206" s="5"/>
      <c r="B206" s="8"/>
      <c r="C206" s="400"/>
      <c r="D206" s="400"/>
      <c r="E206" s="400"/>
      <c r="F206" s="400"/>
    </row>
    <row r="207" spans="1:6" ht="17.850000000000001" customHeight="1" x14ac:dyDescent="0.15">
      <c r="A207" s="5"/>
      <c r="B207" s="8"/>
      <c r="C207" s="400"/>
      <c r="D207" s="400"/>
      <c r="E207" s="400"/>
      <c r="F207" s="400"/>
    </row>
    <row r="208" spans="1:6" ht="17.850000000000001" customHeight="1" x14ac:dyDescent="0.15">
      <c r="A208" s="5"/>
      <c r="B208" s="8"/>
      <c r="C208" s="400"/>
      <c r="D208" s="400"/>
      <c r="E208" s="400"/>
      <c r="F208" s="400"/>
    </row>
    <row r="209" spans="1:6" ht="17.850000000000001" customHeight="1" x14ac:dyDescent="0.15">
      <c r="A209" s="5"/>
      <c r="B209" s="8"/>
      <c r="C209" s="400"/>
      <c r="D209" s="400"/>
      <c r="E209" s="400"/>
      <c r="F209" s="400"/>
    </row>
    <row r="210" spans="1:6" ht="17.850000000000001" customHeight="1" x14ac:dyDescent="0.15">
      <c r="A210" s="5"/>
      <c r="B210" s="8"/>
      <c r="C210" s="400"/>
      <c r="D210" s="400"/>
      <c r="E210" s="400"/>
      <c r="F210" s="400"/>
    </row>
    <row r="211" spans="1:6" ht="17.850000000000001" customHeight="1" x14ac:dyDescent="0.15">
      <c r="A211" s="5"/>
      <c r="B211" s="8"/>
      <c r="C211" s="400"/>
      <c r="D211" s="400"/>
      <c r="E211" s="400"/>
      <c r="F211" s="400"/>
    </row>
    <row r="212" spans="1:6" ht="17.850000000000001" customHeight="1" x14ac:dyDescent="0.15">
      <c r="A212" s="5"/>
      <c r="B212" s="8"/>
      <c r="C212" s="400"/>
      <c r="D212" s="400"/>
      <c r="E212" s="400"/>
      <c r="F212" s="400"/>
    </row>
    <row r="213" spans="1:6" ht="17.850000000000001" customHeight="1" x14ac:dyDescent="0.15">
      <c r="A213" s="5"/>
      <c r="B213" s="8"/>
      <c r="C213" s="400"/>
      <c r="D213" s="400"/>
      <c r="E213" s="400"/>
      <c r="F213" s="400"/>
    </row>
    <row r="214" spans="1:6" ht="17.850000000000001" customHeight="1" x14ac:dyDescent="0.15">
      <c r="A214" s="5"/>
      <c r="B214" s="8"/>
      <c r="C214" s="400"/>
      <c r="D214" s="400"/>
      <c r="E214" s="400"/>
      <c r="F214" s="400"/>
    </row>
    <row r="215" spans="1:6" ht="17.850000000000001" customHeight="1" x14ac:dyDescent="0.15">
      <c r="A215" s="5"/>
      <c r="B215" s="8"/>
      <c r="C215" s="400"/>
      <c r="D215" s="400"/>
      <c r="E215" s="400"/>
      <c r="F215" s="400"/>
    </row>
    <row r="216" spans="1:6" ht="17.850000000000001" customHeight="1" x14ac:dyDescent="0.15">
      <c r="A216" s="5"/>
      <c r="B216" s="8"/>
      <c r="C216" s="400"/>
      <c r="D216" s="400"/>
      <c r="E216" s="400"/>
      <c r="F216" s="400"/>
    </row>
    <row r="217" spans="1:6" ht="17.850000000000001" customHeight="1" x14ac:dyDescent="0.15">
      <c r="A217" s="5"/>
      <c r="B217" s="8"/>
      <c r="C217" s="400"/>
      <c r="D217" s="400"/>
      <c r="E217" s="400"/>
      <c r="F217" s="400"/>
    </row>
    <row r="218" spans="1:6" ht="17.850000000000001" customHeight="1" x14ac:dyDescent="0.15">
      <c r="A218" s="5"/>
      <c r="B218" s="8"/>
      <c r="C218" s="400"/>
      <c r="D218" s="400"/>
      <c r="E218" s="400"/>
      <c r="F218" s="400"/>
    </row>
    <row r="219" spans="1:6" ht="17.850000000000001" customHeight="1" x14ac:dyDescent="0.15">
      <c r="A219" s="5"/>
      <c r="B219" s="8"/>
      <c r="C219" s="400"/>
      <c r="D219" s="400"/>
      <c r="E219" s="400"/>
      <c r="F219" s="400"/>
    </row>
    <row r="220" spans="1:6" ht="17.850000000000001" customHeight="1" x14ac:dyDescent="0.15">
      <c r="A220" s="5"/>
      <c r="B220" s="8"/>
      <c r="C220" s="400"/>
      <c r="D220" s="400"/>
      <c r="E220" s="400"/>
      <c r="F220" s="400"/>
    </row>
    <row r="221" spans="1:6" ht="17.850000000000001" customHeight="1" x14ac:dyDescent="0.15">
      <c r="A221" s="5"/>
      <c r="B221" s="8"/>
      <c r="C221" s="400"/>
      <c r="D221" s="400"/>
      <c r="E221" s="400"/>
      <c r="F221" s="400"/>
    </row>
    <row r="222" spans="1:6" ht="17.850000000000001" customHeight="1" x14ac:dyDescent="0.15">
      <c r="A222" s="5"/>
      <c r="B222" s="8"/>
      <c r="C222" s="400"/>
      <c r="D222" s="400"/>
      <c r="E222" s="400"/>
      <c r="F222" s="400"/>
    </row>
    <row r="223" spans="1:6" ht="17.850000000000001" customHeight="1" x14ac:dyDescent="0.15">
      <c r="A223" s="5"/>
      <c r="B223" s="8"/>
      <c r="C223" s="400"/>
      <c r="D223" s="400"/>
      <c r="E223" s="400"/>
      <c r="F223" s="400"/>
    </row>
    <row r="224" spans="1:6" ht="17.850000000000001" customHeight="1" x14ac:dyDescent="0.15">
      <c r="A224" s="5"/>
      <c r="B224" s="8"/>
      <c r="C224" s="400"/>
      <c r="D224" s="400"/>
      <c r="E224" s="400"/>
      <c r="F224" s="400"/>
    </row>
    <row r="225" spans="1:6" ht="17.850000000000001" customHeight="1" x14ac:dyDescent="0.15">
      <c r="A225" s="5"/>
      <c r="B225" s="8"/>
      <c r="C225" s="400"/>
      <c r="D225" s="400"/>
      <c r="E225" s="400"/>
      <c r="F225" s="400"/>
    </row>
    <row r="226" spans="1:6" ht="17.850000000000001" customHeight="1" x14ac:dyDescent="0.15">
      <c r="A226" s="5"/>
      <c r="B226" s="8"/>
      <c r="C226" s="400"/>
      <c r="D226" s="400"/>
      <c r="E226" s="400"/>
      <c r="F226" s="400"/>
    </row>
    <row r="227" spans="1:6" ht="17.850000000000001" customHeight="1" x14ac:dyDescent="0.15">
      <c r="A227" s="5"/>
      <c r="B227" s="8"/>
      <c r="C227" s="400"/>
      <c r="D227" s="400"/>
      <c r="E227" s="400"/>
      <c r="F227" s="400"/>
    </row>
    <row r="228" spans="1:6" ht="17.850000000000001" customHeight="1" x14ac:dyDescent="0.15">
      <c r="A228" s="5"/>
      <c r="B228" s="5"/>
      <c r="C228" s="400"/>
      <c r="D228" s="400"/>
      <c r="E228" s="400"/>
      <c r="F228" s="400"/>
    </row>
    <row r="229" spans="1:6" ht="17.850000000000001" customHeight="1" x14ac:dyDescent="0.15">
      <c r="A229" s="5"/>
      <c r="B229" s="5"/>
      <c r="C229" s="400"/>
      <c r="D229" s="400"/>
      <c r="E229" s="400"/>
      <c r="F229" s="400"/>
    </row>
    <row r="230" spans="1:6" ht="17.850000000000001" customHeight="1" x14ac:dyDescent="0.15">
      <c r="A230" s="5"/>
      <c r="B230" s="5"/>
      <c r="C230" s="400"/>
      <c r="D230" s="400"/>
      <c r="E230" s="400"/>
      <c r="F230" s="400"/>
    </row>
    <row r="231" spans="1:6" ht="17.850000000000001" customHeight="1" x14ac:dyDescent="0.15">
      <c r="A231" s="5"/>
      <c r="B231" s="5"/>
      <c r="C231" s="400"/>
      <c r="D231" s="400"/>
      <c r="E231" s="400"/>
      <c r="F231" s="400"/>
    </row>
    <row r="232" spans="1:6" ht="17.850000000000001" customHeight="1" x14ac:dyDescent="0.15">
      <c r="A232" s="5"/>
      <c r="B232" s="5"/>
      <c r="C232" s="400"/>
      <c r="D232" s="400"/>
      <c r="E232" s="400"/>
      <c r="F232" s="400"/>
    </row>
    <row r="233" spans="1:6" ht="17.850000000000001" customHeight="1" x14ac:dyDescent="0.15">
      <c r="A233" s="5"/>
      <c r="B233" s="5"/>
      <c r="C233" s="400"/>
      <c r="D233" s="400"/>
      <c r="E233" s="400"/>
      <c r="F233" s="400"/>
    </row>
    <row r="234" spans="1:6" ht="17.850000000000001" customHeight="1" x14ac:dyDescent="0.15">
      <c r="A234" s="5"/>
      <c r="B234" s="5"/>
      <c r="C234" s="400"/>
      <c r="D234" s="400"/>
      <c r="E234" s="400"/>
      <c r="F234" s="400"/>
    </row>
    <row r="235" spans="1:6" ht="17.850000000000001" customHeight="1" x14ac:dyDescent="0.15">
      <c r="A235" s="5"/>
      <c r="B235" s="5"/>
      <c r="C235" s="400"/>
      <c r="D235" s="400"/>
      <c r="E235" s="400"/>
      <c r="F235" s="400"/>
    </row>
    <row r="236" spans="1:6" ht="17.850000000000001" customHeight="1" x14ac:dyDescent="0.15">
      <c r="A236" s="5"/>
      <c r="B236" s="5"/>
      <c r="C236" s="400"/>
      <c r="D236" s="400"/>
      <c r="E236" s="400"/>
      <c r="F236" s="400"/>
    </row>
    <row r="237" spans="1:6" ht="17.850000000000001" customHeight="1" x14ac:dyDescent="0.15">
      <c r="A237" s="5"/>
      <c r="B237" s="5"/>
      <c r="C237" s="400"/>
      <c r="D237" s="400"/>
      <c r="E237" s="400"/>
      <c r="F237" s="400"/>
    </row>
    <row r="238" spans="1:6" ht="17.850000000000001" customHeight="1" x14ac:dyDescent="0.15">
      <c r="A238" s="5"/>
      <c r="B238" s="5"/>
      <c r="C238" s="400"/>
      <c r="D238" s="400"/>
      <c r="E238" s="400"/>
      <c r="F238" s="400"/>
    </row>
    <row r="239" spans="1:6" ht="17.850000000000001" customHeight="1" x14ac:dyDescent="0.15">
      <c r="A239" s="5"/>
      <c r="B239" s="5"/>
      <c r="C239" s="400"/>
      <c r="D239" s="400"/>
      <c r="E239" s="400"/>
      <c r="F239" s="400"/>
    </row>
    <row r="240" spans="1:6" ht="17.850000000000001" customHeight="1" x14ac:dyDescent="0.15">
      <c r="A240" s="5"/>
      <c r="B240" s="5"/>
      <c r="C240" s="400"/>
      <c r="D240" s="400"/>
      <c r="E240" s="400"/>
      <c r="F240" s="400"/>
    </row>
    <row r="241" spans="1:6" ht="17.850000000000001" customHeight="1" x14ac:dyDescent="0.15">
      <c r="A241" s="5"/>
      <c r="B241" s="5"/>
      <c r="C241" s="400"/>
      <c r="D241" s="400"/>
      <c r="E241" s="400"/>
      <c r="F241" s="400"/>
    </row>
    <row r="242" spans="1:6" ht="17.850000000000001" customHeight="1" x14ac:dyDescent="0.15">
      <c r="A242" s="5"/>
      <c r="B242" s="5"/>
      <c r="C242" s="400"/>
      <c r="D242" s="400"/>
      <c r="E242" s="400"/>
      <c r="F242" s="400"/>
    </row>
    <row r="243" spans="1:6" ht="17.850000000000001" customHeight="1" x14ac:dyDescent="0.15">
      <c r="A243" s="5"/>
      <c r="B243" s="5"/>
      <c r="C243" s="400"/>
      <c r="D243" s="400"/>
      <c r="E243" s="400"/>
      <c r="F243" s="400"/>
    </row>
    <row r="244" spans="1:6" ht="17.850000000000001" customHeight="1" x14ac:dyDescent="0.15">
      <c r="A244" s="5"/>
      <c r="B244" s="5"/>
      <c r="C244" s="400"/>
      <c r="D244" s="400"/>
      <c r="E244" s="400"/>
      <c r="F244" s="400"/>
    </row>
    <row r="246" spans="1:6" ht="20.100000000000001" customHeight="1" x14ac:dyDescent="0.15">
      <c r="A246" s="249"/>
      <c r="B246" s="7"/>
      <c r="C246" s="374"/>
      <c r="D246" s="374"/>
      <c r="E246" s="374"/>
      <c r="F246" s="374"/>
    </row>
    <row r="247" spans="1:6" ht="17.850000000000001" customHeight="1" x14ac:dyDescent="0.15">
      <c r="A247" s="247"/>
      <c r="B247" s="4"/>
      <c r="C247" s="227"/>
      <c r="D247" s="227"/>
      <c r="E247" s="227"/>
    </row>
    <row r="248" spans="1:6" ht="17.850000000000001" customHeight="1" x14ac:dyDescent="0.15">
      <c r="A248" s="8"/>
      <c r="B248" s="8"/>
      <c r="C248" s="227"/>
      <c r="D248" s="227"/>
      <c r="E248" s="227"/>
    </row>
    <row r="249" spans="1:6" ht="17.850000000000001" customHeight="1" x14ac:dyDescent="0.15">
      <c r="A249" s="5"/>
      <c r="B249" s="373"/>
      <c r="C249" s="511"/>
      <c r="D249" s="511"/>
      <c r="E249" s="512"/>
      <c r="F249" s="512"/>
    </row>
    <row r="250" spans="1:6" ht="17.850000000000001" customHeight="1" x14ac:dyDescent="0.15">
      <c r="A250" s="5"/>
      <c r="B250" s="373"/>
      <c r="C250" s="511"/>
      <c r="D250" s="373"/>
      <c r="E250" s="373"/>
      <c r="F250" s="373"/>
    </row>
    <row r="251" spans="1:6" ht="17.850000000000001" customHeight="1" x14ac:dyDescent="0.15">
      <c r="A251" s="247"/>
      <c r="B251" s="4"/>
      <c r="C251" s="227"/>
      <c r="D251" s="227"/>
      <c r="E251" s="227"/>
    </row>
    <row r="252" spans="1:6" ht="17.850000000000001" customHeight="1" x14ac:dyDescent="0.15">
      <c r="A252" s="247"/>
      <c r="B252" s="4"/>
      <c r="C252" s="227"/>
      <c r="D252" s="227"/>
      <c r="E252" s="227"/>
    </row>
    <row r="253" spans="1:6" ht="17.850000000000001" customHeight="1" x14ac:dyDescent="0.15">
      <c r="A253" s="247"/>
      <c r="B253" s="4"/>
      <c r="C253" s="227"/>
      <c r="D253" s="227"/>
      <c r="E253" s="227"/>
    </row>
    <row r="254" spans="1:6" ht="17.850000000000001" customHeight="1" x14ac:dyDescent="0.15">
      <c r="A254" s="247"/>
      <c r="B254" s="4"/>
      <c r="C254" s="227"/>
      <c r="D254" s="227"/>
      <c r="E254" s="227"/>
    </row>
    <row r="255" spans="1:6" ht="17.850000000000001" customHeight="1" x14ac:dyDescent="0.15">
      <c r="A255" s="247"/>
      <c r="B255" s="4"/>
      <c r="C255" s="227"/>
      <c r="D255" s="227"/>
      <c r="E255" s="227"/>
    </row>
    <row r="256" spans="1:6" ht="17.850000000000001" customHeight="1" x14ac:dyDescent="0.15">
      <c r="A256" s="247"/>
      <c r="B256" s="4"/>
      <c r="C256" s="227"/>
      <c r="D256" s="227"/>
      <c r="E256" s="227"/>
    </row>
    <row r="257" spans="1:6" ht="17.850000000000001" customHeight="1" x14ac:dyDescent="0.15">
      <c r="A257" s="247"/>
      <c r="B257" s="4"/>
      <c r="C257" s="227"/>
      <c r="D257" s="227"/>
      <c r="E257" s="227"/>
    </row>
    <row r="258" spans="1:6" ht="17.850000000000001" customHeight="1" x14ac:dyDescent="0.15">
      <c r="A258" s="247"/>
      <c r="B258" s="4"/>
      <c r="C258" s="227"/>
      <c r="D258" s="227"/>
      <c r="E258" s="227"/>
    </row>
    <row r="259" spans="1:6" ht="17.850000000000001" customHeight="1" x14ac:dyDescent="0.15">
      <c r="A259" s="247"/>
      <c r="B259" s="4"/>
      <c r="C259" s="227"/>
      <c r="D259" s="227"/>
      <c r="E259" s="227"/>
    </row>
    <row r="260" spans="1:6" ht="17.850000000000001" customHeight="1" x14ac:dyDescent="0.15">
      <c r="A260" s="247"/>
      <c r="B260" s="4"/>
      <c r="C260" s="227"/>
      <c r="D260" s="227"/>
      <c r="E260" s="227"/>
    </row>
    <row r="261" spans="1:6" ht="17.850000000000001" customHeight="1" x14ac:dyDescent="0.15">
      <c r="A261" s="247"/>
      <c r="B261" s="4"/>
      <c r="C261" s="227"/>
      <c r="D261" s="227"/>
      <c r="E261" s="227"/>
    </row>
    <row r="262" spans="1:6" ht="17.850000000000001" customHeight="1" x14ac:dyDescent="0.15">
      <c r="A262" s="247"/>
      <c r="B262" s="4"/>
      <c r="C262" s="227"/>
      <c r="D262" s="227"/>
      <c r="E262" s="227"/>
    </row>
    <row r="263" spans="1:6" ht="17.850000000000001" customHeight="1" x14ac:dyDescent="0.15">
      <c r="A263" s="247"/>
      <c r="B263" s="4"/>
      <c r="C263" s="227"/>
      <c r="D263" s="227"/>
      <c r="E263" s="227"/>
    </row>
    <row r="264" spans="1:6" ht="17.850000000000001" customHeight="1" x14ac:dyDescent="0.15">
      <c r="A264" s="247"/>
      <c r="B264" s="4"/>
      <c r="C264" s="227"/>
      <c r="D264" s="227"/>
      <c r="E264" s="227"/>
    </row>
    <row r="265" spans="1:6" ht="17.850000000000001" customHeight="1" x14ac:dyDescent="0.15">
      <c r="A265" s="247"/>
      <c r="B265" s="4"/>
      <c r="C265" s="227"/>
      <c r="D265" s="227"/>
      <c r="E265" s="227"/>
    </row>
    <row r="266" spans="1:6" ht="17.850000000000001" customHeight="1" x14ac:dyDescent="0.15">
      <c r="A266" s="5"/>
      <c r="B266" s="5"/>
      <c r="C266" s="6"/>
      <c r="D266" s="6"/>
      <c r="E266" s="6"/>
      <c r="F266" s="6"/>
    </row>
    <row r="267" spans="1:6" ht="17.850000000000001" customHeight="1" x14ac:dyDescent="0.15">
      <c r="A267" s="247"/>
      <c r="B267" s="4"/>
      <c r="C267" s="227"/>
      <c r="D267" s="227"/>
      <c r="E267" s="227"/>
    </row>
    <row r="268" spans="1:6" ht="17.850000000000001" customHeight="1" x14ac:dyDescent="0.15">
      <c r="A268" s="8"/>
      <c r="B268" s="8"/>
      <c r="C268" s="227"/>
      <c r="D268" s="227"/>
      <c r="E268" s="227"/>
    </row>
    <row r="269" spans="1:6" ht="17.850000000000001" customHeight="1" x14ac:dyDescent="0.15">
      <c r="A269" s="5"/>
      <c r="B269" s="373"/>
      <c r="C269" s="511"/>
      <c r="D269" s="511"/>
      <c r="E269" s="512"/>
      <c r="F269" s="512"/>
    </row>
    <row r="270" spans="1:6" ht="17.850000000000001" customHeight="1" x14ac:dyDescent="0.15">
      <c r="A270" s="5"/>
      <c r="B270" s="373"/>
      <c r="C270" s="511"/>
      <c r="D270" s="373"/>
      <c r="E270" s="373"/>
      <c r="F270" s="373"/>
    </row>
    <row r="271" spans="1:6" ht="17.850000000000001" customHeight="1" x14ac:dyDescent="0.15">
      <c r="A271" s="247"/>
      <c r="B271" s="4"/>
      <c r="C271" s="227"/>
      <c r="D271" s="227"/>
      <c r="E271" s="227"/>
    </row>
    <row r="272" spans="1:6" ht="17.850000000000001" customHeight="1" x14ac:dyDescent="0.15">
      <c r="A272" s="247"/>
      <c r="B272" s="4"/>
      <c r="C272" s="227"/>
      <c r="D272" s="227"/>
      <c r="E272" s="227"/>
    </row>
    <row r="273" spans="1:6" ht="17.850000000000001" customHeight="1" x14ac:dyDescent="0.15">
      <c r="A273" s="247"/>
      <c r="B273" s="4"/>
      <c r="C273" s="227"/>
      <c r="D273" s="227"/>
      <c r="E273" s="227"/>
    </row>
    <row r="274" spans="1:6" ht="17.850000000000001" customHeight="1" x14ac:dyDescent="0.15">
      <c r="A274" s="247"/>
      <c r="B274" s="4"/>
      <c r="C274" s="227"/>
      <c r="D274" s="227"/>
      <c r="E274" s="227"/>
    </row>
    <row r="275" spans="1:6" ht="17.850000000000001" customHeight="1" x14ac:dyDescent="0.15">
      <c r="A275" s="247"/>
      <c r="B275" s="4"/>
      <c r="C275" s="227"/>
      <c r="D275" s="227"/>
      <c r="E275" s="227"/>
    </row>
    <row r="276" spans="1:6" ht="17.850000000000001" customHeight="1" x14ac:dyDescent="0.15">
      <c r="A276" s="247"/>
      <c r="B276" s="4"/>
      <c r="C276" s="227"/>
      <c r="D276" s="227"/>
      <c r="E276" s="227"/>
    </row>
    <row r="277" spans="1:6" ht="17.850000000000001" customHeight="1" x14ac:dyDescent="0.15">
      <c r="A277" s="247"/>
      <c r="B277" s="4"/>
      <c r="C277" s="227"/>
      <c r="D277" s="227"/>
      <c r="E277" s="227"/>
    </row>
    <row r="278" spans="1:6" ht="17.850000000000001" customHeight="1" x14ac:dyDescent="0.15">
      <c r="A278" s="247"/>
      <c r="B278" s="4"/>
      <c r="C278" s="227"/>
      <c r="D278" s="227"/>
      <c r="E278" s="227"/>
    </row>
    <row r="279" spans="1:6" ht="17.850000000000001" customHeight="1" x14ac:dyDescent="0.15">
      <c r="A279" s="247"/>
      <c r="B279" s="4"/>
      <c r="C279" s="227"/>
      <c r="D279" s="227"/>
      <c r="E279" s="227"/>
    </row>
    <row r="280" spans="1:6" ht="17.850000000000001" customHeight="1" x14ac:dyDescent="0.15">
      <c r="A280" s="247"/>
      <c r="B280" s="4"/>
      <c r="C280" s="227"/>
      <c r="D280" s="227"/>
      <c r="E280" s="227"/>
    </row>
    <row r="281" spans="1:6" ht="17.850000000000001" customHeight="1" x14ac:dyDescent="0.15">
      <c r="A281" s="247"/>
      <c r="B281" s="4"/>
      <c r="C281" s="227"/>
      <c r="D281" s="227"/>
      <c r="E281" s="227"/>
    </row>
    <row r="282" spans="1:6" ht="17.850000000000001" customHeight="1" x14ac:dyDescent="0.15">
      <c r="A282" s="247"/>
      <c r="B282" s="4"/>
      <c r="C282" s="227"/>
      <c r="D282" s="227"/>
      <c r="E282" s="227"/>
    </row>
    <row r="283" spans="1:6" ht="17.850000000000001" customHeight="1" x14ac:dyDescent="0.15">
      <c r="A283" s="247"/>
      <c r="B283" s="4"/>
      <c r="C283" s="227"/>
      <c r="D283" s="227"/>
      <c r="E283" s="227"/>
    </row>
    <row r="284" spans="1:6" ht="17.850000000000001" customHeight="1" x14ac:dyDescent="0.15">
      <c r="A284" s="247"/>
      <c r="B284" s="4"/>
      <c r="C284" s="227"/>
      <c r="D284" s="227"/>
      <c r="E284" s="227"/>
    </row>
    <row r="285" spans="1:6" ht="17.850000000000001" customHeight="1" x14ac:dyDescent="0.15">
      <c r="A285" s="5"/>
      <c r="B285" s="5"/>
      <c r="C285" s="6"/>
      <c r="D285" s="6"/>
      <c r="E285" s="6"/>
      <c r="F285" s="6"/>
    </row>
    <row r="286" spans="1:6" ht="17.850000000000001" customHeight="1" x14ac:dyDescent="0.15">
      <c r="A286" s="247"/>
      <c r="B286" s="4"/>
      <c r="C286" s="227"/>
      <c r="D286" s="227"/>
      <c r="E286" s="227"/>
    </row>
    <row r="287" spans="1:6" ht="17.850000000000001" customHeight="1" x14ac:dyDescent="0.15">
      <c r="A287" s="8"/>
      <c r="B287" s="8"/>
      <c r="C287" s="227"/>
      <c r="D287" s="227"/>
      <c r="E287" s="227"/>
    </row>
    <row r="288" spans="1:6" ht="17.850000000000001" customHeight="1" x14ac:dyDescent="0.15">
      <c r="A288" s="5"/>
      <c r="B288" s="373"/>
      <c r="C288" s="511"/>
      <c r="D288" s="511"/>
      <c r="E288" s="512"/>
      <c r="F288" s="512"/>
    </row>
    <row r="289" spans="1:6" ht="17.850000000000001" customHeight="1" x14ac:dyDescent="0.15">
      <c r="A289" s="5"/>
      <c r="B289" s="373"/>
      <c r="C289" s="511"/>
      <c r="D289" s="373"/>
      <c r="E289" s="373"/>
      <c r="F289" s="373"/>
    </row>
    <row r="290" spans="1:6" ht="17.850000000000001" customHeight="1" x14ac:dyDescent="0.15">
      <c r="A290" s="247"/>
      <c r="B290" s="4"/>
      <c r="C290" s="227"/>
      <c r="D290" s="227"/>
      <c r="E290" s="227"/>
    </row>
    <row r="291" spans="1:6" ht="17.850000000000001" customHeight="1" x14ac:dyDescent="0.15">
      <c r="A291" s="247"/>
      <c r="B291" s="4"/>
      <c r="C291" s="227"/>
      <c r="D291" s="227"/>
      <c r="E291" s="227"/>
    </row>
    <row r="292" spans="1:6" ht="17.850000000000001" customHeight="1" x14ac:dyDescent="0.15">
      <c r="A292" s="247"/>
      <c r="B292" s="4"/>
      <c r="C292" s="227"/>
      <c r="D292" s="227"/>
      <c r="E292" s="227"/>
    </row>
    <row r="293" spans="1:6" ht="17.850000000000001" customHeight="1" x14ac:dyDescent="0.15">
      <c r="A293" s="247"/>
      <c r="B293" s="4"/>
      <c r="C293" s="227"/>
      <c r="D293" s="227"/>
      <c r="E293" s="227"/>
    </row>
    <row r="294" spans="1:6" ht="17.850000000000001" customHeight="1" x14ac:dyDescent="0.15">
      <c r="A294" s="247"/>
      <c r="B294" s="4"/>
      <c r="C294" s="227"/>
      <c r="D294" s="227"/>
      <c r="E294" s="227"/>
    </row>
    <row r="295" spans="1:6" ht="17.850000000000001" customHeight="1" x14ac:dyDescent="0.15">
      <c r="A295" s="5"/>
      <c r="B295" s="5"/>
      <c r="C295" s="6"/>
      <c r="D295" s="6"/>
      <c r="E295" s="6"/>
      <c r="F295" s="6"/>
    </row>
    <row r="296" spans="1:6" ht="17.850000000000001" customHeight="1" x14ac:dyDescent="0.15">
      <c r="A296" s="247"/>
      <c r="B296" s="4"/>
      <c r="C296" s="227"/>
      <c r="D296" s="227"/>
      <c r="E296" s="227"/>
    </row>
    <row r="297" spans="1:6" ht="17.850000000000001" customHeight="1" x14ac:dyDescent="0.15">
      <c r="A297" s="5"/>
      <c r="B297" s="373"/>
      <c r="C297" s="373"/>
      <c r="D297" s="373"/>
      <c r="E297" s="373"/>
      <c r="F297" s="373"/>
    </row>
    <row r="298" spans="1:6" ht="17.850000000000001" customHeight="1" x14ac:dyDescent="0.15">
      <c r="A298" s="5"/>
      <c r="B298" s="373"/>
      <c r="C298" s="373"/>
      <c r="D298" s="373"/>
      <c r="E298" s="373"/>
      <c r="F298" s="373"/>
    </row>
    <row r="299" spans="1:6" ht="17.850000000000001" customHeight="1" x14ac:dyDescent="0.15">
      <c r="A299" s="5"/>
      <c r="B299" s="5"/>
      <c r="C299" s="5"/>
      <c r="D299" s="5"/>
      <c r="E299" s="5"/>
      <c r="F299" s="5"/>
    </row>
    <row r="300" spans="1:6" ht="17.850000000000001" customHeight="1" x14ac:dyDescent="0.15">
      <c r="A300" s="5"/>
      <c r="B300" s="373"/>
      <c r="C300" s="373"/>
      <c r="D300" s="373"/>
      <c r="E300" s="373"/>
      <c r="F300" s="373"/>
    </row>
    <row r="301" spans="1:6" ht="17.850000000000001" customHeight="1" x14ac:dyDescent="0.15">
      <c r="A301" s="5"/>
      <c r="B301" s="373"/>
      <c r="C301" s="373"/>
      <c r="D301" s="373"/>
      <c r="E301" s="373"/>
      <c r="F301" s="373"/>
    </row>
    <row r="302" spans="1:6" ht="17.850000000000001" customHeight="1" x14ac:dyDescent="0.15">
      <c r="A302" s="5"/>
      <c r="B302" s="373"/>
      <c r="C302" s="373"/>
      <c r="D302" s="373"/>
      <c r="E302" s="373"/>
      <c r="F302" s="373"/>
    </row>
    <row r="303" spans="1:6" ht="17.850000000000001" customHeight="1" x14ac:dyDescent="0.15">
      <c r="A303" s="5"/>
      <c r="B303" s="373"/>
      <c r="C303" s="373"/>
      <c r="D303" s="373"/>
      <c r="E303" s="373"/>
      <c r="F303" s="373"/>
    </row>
    <row r="304" spans="1:6" ht="17.850000000000001" customHeight="1" x14ac:dyDescent="0.15">
      <c r="A304" s="5"/>
      <c r="B304" s="373"/>
      <c r="C304" s="373"/>
      <c r="D304" s="373"/>
      <c r="E304" s="373"/>
      <c r="F304" s="373"/>
    </row>
    <row r="305" spans="1:6" ht="17.850000000000001" customHeight="1" x14ac:dyDescent="0.15">
      <c r="A305" s="5"/>
      <c r="B305" s="373"/>
      <c r="C305" s="373"/>
      <c r="D305" s="373"/>
      <c r="E305" s="373"/>
      <c r="F305" s="373"/>
    </row>
    <row r="306" spans="1:6" ht="17.850000000000001" customHeight="1" x14ac:dyDescent="0.15">
      <c r="A306" s="5"/>
      <c r="B306" s="373"/>
      <c r="C306" s="373"/>
      <c r="D306" s="373"/>
      <c r="E306" s="373"/>
      <c r="F306" s="373"/>
    </row>
    <row r="307" spans="1:6" ht="17.850000000000001" customHeight="1" x14ac:dyDescent="0.15">
      <c r="A307" s="5"/>
      <c r="B307" s="373"/>
      <c r="C307" s="373"/>
      <c r="D307" s="373"/>
      <c r="E307" s="373"/>
      <c r="F307" s="373"/>
    </row>
  </sheetData>
  <mergeCells count="6">
    <mergeCell ref="C288:C289"/>
    <mergeCell ref="D288:F288"/>
    <mergeCell ref="C269:C270"/>
    <mergeCell ref="D269:F269"/>
    <mergeCell ref="C249:C250"/>
    <mergeCell ref="D249:F249"/>
  </mergeCells>
  <phoneticPr fontId="2"/>
  <printOptions horizontalCentered="1"/>
  <pageMargins left="0.59055118110236227" right="0.59055118110236227" top="0.98425196850393704" bottom="0.39370078740157483" header="0.51181102362204722" footer="0.51181102362204722"/>
  <pageSetup paperSize="9" scale="65" firstPageNumber="24" orientation="portrait" useFirstPageNumber="1" r:id="rId1"/>
  <headerFooter scaleWithDoc="0" alignWithMargins="0">
    <oddFooter>&amp;C&amp;P</oddFooter>
  </headerFooter>
  <rowBreaks count="1" manualBreakCount="1">
    <brk id="18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9"/>
  <sheetViews>
    <sheetView showGridLines="0" view="pageBreakPreview" zoomScaleNormal="80" zoomScaleSheetLayoutView="100" workbookViewId="0">
      <selection activeCell="F55" sqref="F55"/>
    </sheetView>
  </sheetViews>
  <sheetFormatPr defaultColWidth="4.125" defaultRowHeight="15" customHeight="1" x14ac:dyDescent="0.15"/>
  <cols>
    <col min="1" max="1" width="12.75" style="1" customWidth="1"/>
    <col min="2" max="6" width="13.625" style="1" customWidth="1"/>
    <col min="7" max="7" width="24.625" style="1" customWidth="1"/>
    <col min="8" max="8" width="10.125" style="1" customWidth="1"/>
    <col min="9" max="10" width="4.125" style="1" customWidth="1"/>
    <col min="11" max="12" width="9.625" style="1" customWidth="1"/>
    <col min="13" max="13" width="9.125" style="1" customWidth="1"/>
    <col min="14" max="31" width="4.125" style="1" customWidth="1"/>
    <col min="32" max="16384" width="4.125" style="1"/>
  </cols>
  <sheetData>
    <row r="1" spans="1:9" ht="24" customHeight="1" x14ac:dyDescent="0.15">
      <c r="A1" s="372" t="s">
        <v>552</v>
      </c>
      <c r="B1" s="100"/>
      <c r="C1" s="100"/>
      <c r="D1" s="100"/>
      <c r="E1" s="100"/>
      <c r="F1" s="100"/>
      <c r="G1" s="100"/>
      <c r="H1" s="11"/>
    </row>
    <row r="2" spans="1:9" ht="24" customHeight="1" thickBot="1" x14ac:dyDescent="0.2">
      <c r="A2" s="29" t="s">
        <v>346</v>
      </c>
      <c r="B2" s="29"/>
      <c r="C2" s="29"/>
      <c r="D2" s="29"/>
      <c r="E2" s="29"/>
      <c r="F2" s="29"/>
      <c r="G2" s="29"/>
      <c r="H2" s="11"/>
    </row>
    <row r="3" spans="1:9" ht="15" customHeight="1" x14ac:dyDescent="0.15">
      <c r="A3" s="84" t="s">
        <v>428</v>
      </c>
      <c r="B3" s="85" t="s">
        <v>1</v>
      </c>
      <c r="C3" s="107" t="s">
        <v>429</v>
      </c>
      <c r="D3" s="107"/>
      <c r="E3" s="107"/>
      <c r="F3" s="242" t="s">
        <v>0</v>
      </c>
      <c r="G3" s="220" t="s">
        <v>430</v>
      </c>
      <c r="H3" s="506" t="s">
        <v>295</v>
      </c>
    </row>
    <row r="4" spans="1:9" ht="15" customHeight="1" x14ac:dyDescent="0.15">
      <c r="A4" s="267"/>
      <c r="B4" s="268"/>
      <c r="C4" s="269" t="s">
        <v>431</v>
      </c>
      <c r="D4" s="269" t="s">
        <v>2</v>
      </c>
      <c r="E4" s="269" t="s">
        <v>3</v>
      </c>
      <c r="F4" s="270"/>
      <c r="G4" s="271"/>
      <c r="H4" s="506"/>
    </row>
    <row r="5" spans="1:9" ht="15" customHeight="1" x14ac:dyDescent="0.15">
      <c r="A5" s="274"/>
      <c r="B5" s="395"/>
      <c r="C5" s="272" t="s">
        <v>549</v>
      </c>
      <c r="D5" s="272" t="s">
        <v>549</v>
      </c>
      <c r="E5" s="272" t="s">
        <v>549</v>
      </c>
      <c r="F5" s="273" t="s">
        <v>578</v>
      </c>
      <c r="G5" s="217"/>
      <c r="H5" s="370"/>
    </row>
    <row r="6" spans="1:9" ht="14.25" customHeight="1" x14ac:dyDescent="0.15">
      <c r="A6" s="2" t="s">
        <v>844</v>
      </c>
      <c r="B6" s="175">
        <v>24417</v>
      </c>
      <c r="C6" s="176">
        <f>SUM(D6:E6)</f>
        <v>102330</v>
      </c>
      <c r="D6" s="176">
        <v>45845</v>
      </c>
      <c r="E6" s="176">
        <v>56485</v>
      </c>
      <c r="F6" s="177">
        <v>948</v>
      </c>
      <c r="G6" s="83" t="s">
        <v>432</v>
      </c>
      <c r="H6" s="11"/>
    </row>
    <row r="7" spans="1:9" ht="14.25" customHeight="1" x14ac:dyDescent="0.15">
      <c r="A7" s="2" t="s">
        <v>596</v>
      </c>
      <c r="B7" s="178">
        <v>27093</v>
      </c>
      <c r="C7" s="179">
        <f>SUM(D7:E7)</f>
        <v>107734</v>
      </c>
      <c r="D7" s="180">
        <v>48642</v>
      </c>
      <c r="E7" s="180">
        <v>59092</v>
      </c>
      <c r="F7" s="177">
        <v>864</v>
      </c>
      <c r="G7" s="78" t="s">
        <v>433</v>
      </c>
      <c r="H7" s="11"/>
    </row>
    <row r="8" spans="1:9" ht="14.25" customHeight="1" x14ac:dyDescent="0.15">
      <c r="A8" s="2" t="s">
        <v>597</v>
      </c>
      <c r="B8" s="178">
        <v>32709</v>
      </c>
      <c r="C8" s="179">
        <f t="shared" ref="C8:C54" si="0">SUM(D8:E8)</f>
        <v>118938</v>
      </c>
      <c r="D8" s="180">
        <v>52977</v>
      </c>
      <c r="E8" s="180">
        <v>65961</v>
      </c>
      <c r="F8" s="177">
        <v>954</v>
      </c>
      <c r="G8" s="78" t="s">
        <v>434</v>
      </c>
      <c r="H8" s="9">
        <v>124.64</v>
      </c>
    </row>
    <row r="9" spans="1:9" ht="14.25" customHeight="1" x14ac:dyDescent="0.15">
      <c r="A9" s="2" t="s">
        <v>598</v>
      </c>
      <c r="B9" s="178">
        <v>37987</v>
      </c>
      <c r="C9" s="179">
        <f t="shared" si="0"/>
        <v>123786</v>
      </c>
      <c r="D9" s="180">
        <v>54687</v>
      </c>
      <c r="E9" s="180">
        <v>69099</v>
      </c>
      <c r="F9" s="181">
        <v>992</v>
      </c>
      <c r="G9" s="78" t="s">
        <v>435</v>
      </c>
      <c r="H9" s="9">
        <v>124.79</v>
      </c>
      <c r="I9" s="12"/>
    </row>
    <row r="10" spans="1:9" ht="14.25" customHeight="1" x14ac:dyDescent="0.15">
      <c r="A10" s="2" t="s">
        <v>599</v>
      </c>
      <c r="B10" s="178">
        <v>44171</v>
      </c>
      <c r="C10" s="179">
        <f t="shared" si="0"/>
        <v>133894</v>
      </c>
      <c r="D10" s="180">
        <v>59967</v>
      </c>
      <c r="E10" s="180">
        <v>73927</v>
      </c>
      <c r="F10" s="181">
        <v>1073</v>
      </c>
      <c r="G10" s="78" t="s">
        <v>436</v>
      </c>
      <c r="H10" s="9">
        <v>124.79</v>
      </c>
    </row>
    <row r="11" spans="1:9" ht="14.25" customHeight="1" x14ac:dyDescent="0.15">
      <c r="A11" s="2" t="s">
        <v>600</v>
      </c>
      <c r="B11" s="178">
        <v>46896</v>
      </c>
      <c r="C11" s="179">
        <f t="shared" si="0"/>
        <v>134362</v>
      </c>
      <c r="D11" s="180">
        <v>60572</v>
      </c>
      <c r="E11" s="180">
        <v>73790</v>
      </c>
      <c r="F11" s="181">
        <v>1077</v>
      </c>
      <c r="G11" s="78" t="s">
        <v>640</v>
      </c>
      <c r="H11" s="9">
        <v>124.79</v>
      </c>
    </row>
    <row r="12" spans="1:9" ht="14.25" customHeight="1" x14ac:dyDescent="0.15">
      <c r="A12" s="2" t="s">
        <v>601</v>
      </c>
      <c r="B12" s="178">
        <v>47563</v>
      </c>
      <c r="C12" s="179">
        <f t="shared" si="0"/>
        <v>134954</v>
      </c>
      <c r="D12" s="180">
        <v>60837</v>
      </c>
      <c r="E12" s="180">
        <v>74117</v>
      </c>
      <c r="F12" s="181">
        <v>1081</v>
      </c>
      <c r="G12" s="78" t="s">
        <v>641</v>
      </c>
      <c r="H12" s="9">
        <v>124.79</v>
      </c>
    </row>
    <row r="13" spans="1:9" ht="14.25" customHeight="1" x14ac:dyDescent="0.15">
      <c r="A13" s="2" t="s">
        <v>602</v>
      </c>
      <c r="B13" s="178">
        <v>47815</v>
      </c>
      <c r="C13" s="179">
        <f t="shared" si="0"/>
        <v>135758</v>
      </c>
      <c r="D13" s="180">
        <v>61176</v>
      </c>
      <c r="E13" s="180">
        <v>74582</v>
      </c>
      <c r="F13" s="181">
        <v>1088</v>
      </c>
      <c r="G13" s="78" t="s">
        <v>642</v>
      </c>
      <c r="H13" s="9">
        <v>124.81</v>
      </c>
    </row>
    <row r="14" spans="1:9" ht="14.25" customHeight="1" x14ac:dyDescent="0.15">
      <c r="A14" s="2" t="s">
        <v>603</v>
      </c>
      <c r="B14" s="178">
        <v>48129</v>
      </c>
      <c r="C14" s="179">
        <f t="shared" si="0"/>
        <v>136437</v>
      </c>
      <c r="D14" s="180">
        <v>61484</v>
      </c>
      <c r="E14" s="180">
        <v>74953</v>
      </c>
      <c r="F14" s="181">
        <v>1093</v>
      </c>
      <c r="G14" s="78" t="s">
        <v>643</v>
      </c>
      <c r="H14" s="9">
        <v>124.83</v>
      </c>
    </row>
    <row r="15" spans="1:9" ht="14.25" customHeight="1" x14ac:dyDescent="0.15">
      <c r="A15" s="2" t="s">
        <v>604</v>
      </c>
      <c r="B15" s="178">
        <v>48532</v>
      </c>
      <c r="C15" s="179">
        <f t="shared" si="0"/>
        <v>136485</v>
      </c>
      <c r="D15" s="180">
        <v>61521</v>
      </c>
      <c r="E15" s="180">
        <v>74964</v>
      </c>
      <c r="F15" s="181">
        <v>1093</v>
      </c>
      <c r="G15" s="78" t="s">
        <v>437</v>
      </c>
      <c r="H15" s="9">
        <v>124.88</v>
      </c>
    </row>
    <row r="16" spans="1:9" ht="14.25" customHeight="1" x14ac:dyDescent="0.15">
      <c r="A16" s="2" t="s">
        <v>605</v>
      </c>
      <c r="B16" s="178">
        <v>48652</v>
      </c>
      <c r="C16" s="179">
        <f t="shared" si="0"/>
        <v>136449</v>
      </c>
      <c r="D16" s="180">
        <v>61489</v>
      </c>
      <c r="E16" s="180">
        <v>74960</v>
      </c>
      <c r="F16" s="181">
        <v>1092</v>
      </c>
      <c r="G16" s="78" t="s">
        <v>644</v>
      </c>
      <c r="H16" s="9">
        <v>124.98</v>
      </c>
    </row>
    <row r="17" spans="1:8" ht="14.25" customHeight="1" x14ac:dyDescent="0.15">
      <c r="A17" s="2" t="s">
        <v>606</v>
      </c>
      <c r="B17" s="178">
        <v>48915</v>
      </c>
      <c r="C17" s="179">
        <f t="shared" si="0"/>
        <v>135953</v>
      </c>
      <c r="D17" s="180">
        <v>61365</v>
      </c>
      <c r="E17" s="180">
        <v>74588</v>
      </c>
      <c r="F17" s="181">
        <v>1087</v>
      </c>
      <c r="G17" s="81" t="s">
        <v>645</v>
      </c>
      <c r="H17" s="9">
        <v>125.08</v>
      </c>
    </row>
    <row r="18" spans="1:8" ht="14.25" customHeight="1" x14ac:dyDescent="0.15">
      <c r="A18" s="2" t="s">
        <v>607</v>
      </c>
      <c r="B18" s="178">
        <v>49048</v>
      </c>
      <c r="C18" s="179">
        <f t="shared" si="0"/>
        <v>135441</v>
      </c>
      <c r="D18" s="180">
        <v>61094</v>
      </c>
      <c r="E18" s="180">
        <v>74347</v>
      </c>
      <c r="F18" s="181">
        <v>1083</v>
      </c>
      <c r="G18" s="81" t="s">
        <v>646</v>
      </c>
      <c r="H18" s="9">
        <v>125.09</v>
      </c>
    </row>
    <row r="19" spans="1:8" ht="14.25" customHeight="1" x14ac:dyDescent="0.15">
      <c r="A19" s="2" t="s">
        <v>608</v>
      </c>
      <c r="B19" s="178">
        <v>49387</v>
      </c>
      <c r="C19" s="179">
        <f t="shared" si="0"/>
        <v>134971</v>
      </c>
      <c r="D19" s="180">
        <v>60802</v>
      </c>
      <c r="E19" s="180">
        <v>74169</v>
      </c>
      <c r="F19" s="181">
        <v>1079</v>
      </c>
      <c r="G19" s="81" t="s">
        <v>647</v>
      </c>
      <c r="H19" s="9">
        <v>125.09</v>
      </c>
    </row>
    <row r="20" spans="1:8" ht="14.25" customHeight="1" x14ac:dyDescent="0.15">
      <c r="A20" s="2" t="s">
        <v>609</v>
      </c>
      <c r="B20" s="178">
        <v>48844</v>
      </c>
      <c r="C20" s="179">
        <f t="shared" si="0"/>
        <v>134775</v>
      </c>
      <c r="D20" s="180">
        <v>60753</v>
      </c>
      <c r="E20" s="180">
        <v>74022</v>
      </c>
      <c r="F20" s="181">
        <v>1077</v>
      </c>
      <c r="G20" s="81" t="s">
        <v>438</v>
      </c>
      <c r="H20" s="9">
        <v>125.1</v>
      </c>
    </row>
    <row r="21" spans="1:8" ht="14.25" customHeight="1" x14ac:dyDescent="0.15">
      <c r="A21" s="2" t="s">
        <v>610</v>
      </c>
      <c r="B21" s="178">
        <v>48925</v>
      </c>
      <c r="C21" s="179">
        <f t="shared" si="0"/>
        <v>134064</v>
      </c>
      <c r="D21" s="180">
        <v>60391</v>
      </c>
      <c r="E21" s="180">
        <v>73673</v>
      </c>
      <c r="F21" s="181">
        <v>1070</v>
      </c>
      <c r="G21" s="81" t="s">
        <v>648</v>
      </c>
      <c r="H21" s="9">
        <v>125.26</v>
      </c>
    </row>
    <row r="22" spans="1:8" ht="14.25" customHeight="1" x14ac:dyDescent="0.15">
      <c r="A22" s="2" t="s">
        <v>611</v>
      </c>
      <c r="B22" s="178">
        <v>48527</v>
      </c>
      <c r="C22" s="179">
        <f t="shared" si="0"/>
        <v>133458</v>
      </c>
      <c r="D22" s="180">
        <v>60005</v>
      </c>
      <c r="E22" s="180">
        <v>73453</v>
      </c>
      <c r="F22" s="181">
        <v>1065</v>
      </c>
      <c r="G22" s="81" t="s">
        <v>649</v>
      </c>
      <c r="H22" s="9">
        <v>125.26</v>
      </c>
    </row>
    <row r="23" spans="1:8" ht="14.25" customHeight="1" x14ac:dyDescent="0.15">
      <c r="A23" s="2" t="s">
        <v>612</v>
      </c>
      <c r="B23" s="178">
        <v>48763</v>
      </c>
      <c r="C23" s="179">
        <f t="shared" si="0"/>
        <v>132710</v>
      </c>
      <c r="D23" s="180">
        <v>59671</v>
      </c>
      <c r="E23" s="180">
        <v>73039</v>
      </c>
      <c r="F23" s="181">
        <v>1061</v>
      </c>
      <c r="G23" s="81" t="s">
        <v>650</v>
      </c>
      <c r="H23" s="9">
        <v>125.11</v>
      </c>
    </row>
    <row r="24" spans="1:8" ht="14.25" customHeight="1" x14ac:dyDescent="0.15">
      <c r="A24" s="2" t="s">
        <v>344</v>
      </c>
      <c r="B24" s="178">
        <v>49231</v>
      </c>
      <c r="C24" s="179">
        <f t="shared" si="0"/>
        <v>132270</v>
      </c>
      <c r="D24" s="180">
        <v>59607</v>
      </c>
      <c r="E24" s="180">
        <v>72663</v>
      </c>
      <c r="F24" s="181">
        <v>1057</v>
      </c>
      <c r="G24" s="81" t="s">
        <v>651</v>
      </c>
      <c r="H24" s="9">
        <v>125.11</v>
      </c>
    </row>
    <row r="25" spans="1:8" ht="14.25" customHeight="1" x14ac:dyDescent="0.15">
      <c r="A25" s="2" t="s">
        <v>613</v>
      </c>
      <c r="B25" s="178">
        <v>49814</v>
      </c>
      <c r="C25" s="179">
        <f t="shared" si="0"/>
        <v>130334</v>
      </c>
      <c r="D25" s="180">
        <v>58431</v>
      </c>
      <c r="E25" s="180">
        <v>71903</v>
      </c>
      <c r="F25" s="181">
        <v>1042</v>
      </c>
      <c r="G25" s="81" t="s">
        <v>439</v>
      </c>
      <c r="H25" s="9">
        <v>125.11</v>
      </c>
    </row>
    <row r="26" spans="1:8" ht="14.25" customHeight="1" x14ac:dyDescent="0.15">
      <c r="A26" s="2" t="s">
        <v>614</v>
      </c>
      <c r="B26" s="178">
        <v>50120</v>
      </c>
      <c r="C26" s="179">
        <f t="shared" si="0"/>
        <v>129977</v>
      </c>
      <c r="D26" s="180">
        <v>58170</v>
      </c>
      <c r="E26" s="180">
        <v>71807</v>
      </c>
      <c r="F26" s="181">
        <v>1039</v>
      </c>
      <c r="G26" s="81" t="s">
        <v>652</v>
      </c>
      <c r="H26" s="9">
        <v>125.11</v>
      </c>
    </row>
    <row r="27" spans="1:8" ht="14.25" customHeight="1" x14ac:dyDescent="0.15">
      <c r="A27" s="2" t="s">
        <v>615</v>
      </c>
      <c r="B27" s="178">
        <v>50659</v>
      </c>
      <c r="C27" s="179">
        <f t="shared" si="0"/>
        <v>129882</v>
      </c>
      <c r="D27" s="180">
        <v>58003</v>
      </c>
      <c r="E27" s="180">
        <v>71879</v>
      </c>
      <c r="F27" s="181">
        <v>1038</v>
      </c>
      <c r="G27" s="81" t="s">
        <v>653</v>
      </c>
      <c r="H27" s="9">
        <v>125.11</v>
      </c>
    </row>
    <row r="28" spans="1:8" ht="14.25" customHeight="1" x14ac:dyDescent="0.15">
      <c r="A28" s="2" t="s">
        <v>616</v>
      </c>
      <c r="B28" s="178">
        <v>51108</v>
      </c>
      <c r="C28" s="179">
        <f t="shared" si="0"/>
        <v>129441</v>
      </c>
      <c r="D28" s="180">
        <v>57807</v>
      </c>
      <c r="E28" s="180">
        <v>71634</v>
      </c>
      <c r="F28" s="181">
        <v>1035</v>
      </c>
      <c r="G28" s="81" t="s">
        <v>654</v>
      </c>
      <c r="H28" s="9">
        <v>125.13</v>
      </c>
    </row>
    <row r="29" spans="1:8" ht="14.25" customHeight="1" x14ac:dyDescent="0.15">
      <c r="A29" s="2" t="s">
        <v>617</v>
      </c>
      <c r="B29" s="178">
        <v>51607</v>
      </c>
      <c r="C29" s="179">
        <f t="shared" si="0"/>
        <v>129387</v>
      </c>
      <c r="D29" s="180">
        <v>57877</v>
      </c>
      <c r="E29" s="180">
        <v>71510</v>
      </c>
      <c r="F29" s="181">
        <v>1034</v>
      </c>
      <c r="G29" s="81" t="s">
        <v>655</v>
      </c>
      <c r="H29" s="9">
        <v>125.13</v>
      </c>
    </row>
    <row r="30" spans="1:8" ht="14.25" customHeight="1" x14ac:dyDescent="0.15">
      <c r="A30" s="2" t="s">
        <v>618</v>
      </c>
      <c r="B30" s="178">
        <v>51453</v>
      </c>
      <c r="C30" s="179">
        <f t="shared" si="0"/>
        <v>128255</v>
      </c>
      <c r="D30" s="180">
        <v>57376</v>
      </c>
      <c r="E30" s="180">
        <v>70879</v>
      </c>
      <c r="F30" s="181">
        <v>1025</v>
      </c>
      <c r="G30" s="81" t="s">
        <v>440</v>
      </c>
      <c r="H30" s="9">
        <v>125.13</v>
      </c>
    </row>
    <row r="31" spans="1:8" ht="14.25" customHeight="1" x14ac:dyDescent="0.15">
      <c r="A31" s="2" t="s">
        <v>828</v>
      </c>
      <c r="B31" s="178">
        <v>51881</v>
      </c>
      <c r="C31" s="179">
        <f t="shared" si="0"/>
        <v>127640</v>
      </c>
      <c r="D31" s="180">
        <v>56993</v>
      </c>
      <c r="E31" s="180">
        <v>70647</v>
      </c>
      <c r="F31" s="181">
        <v>1020</v>
      </c>
      <c r="G31" s="81" t="s">
        <v>656</v>
      </c>
      <c r="H31" s="9">
        <v>125.13</v>
      </c>
    </row>
    <row r="32" spans="1:8" ht="14.25" customHeight="1" x14ac:dyDescent="0.15">
      <c r="A32" s="2" t="s">
        <v>619</v>
      </c>
      <c r="B32" s="178">
        <v>52368</v>
      </c>
      <c r="C32" s="179">
        <f t="shared" si="0"/>
        <v>127486</v>
      </c>
      <c r="D32" s="180">
        <v>57009</v>
      </c>
      <c r="E32" s="180">
        <v>70477</v>
      </c>
      <c r="F32" s="181">
        <v>1019</v>
      </c>
      <c r="G32" s="81" t="s">
        <v>658</v>
      </c>
      <c r="H32" s="9">
        <v>125.13</v>
      </c>
    </row>
    <row r="33" spans="1:24" ht="14.25" customHeight="1" x14ac:dyDescent="0.15">
      <c r="A33" s="2" t="s">
        <v>620</v>
      </c>
      <c r="B33" s="178">
        <v>52742</v>
      </c>
      <c r="C33" s="179">
        <f t="shared" si="0"/>
        <v>127013</v>
      </c>
      <c r="D33" s="180">
        <v>56828</v>
      </c>
      <c r="E33" s="180">
        <v>70185</v>
      </c>
      <c r="F33" s="181">
        <v>1015</v>
      </c>
      <c r="G33" s="81" t="s">
        <v>657</v>
      </c>
      <c r="H33" s="9">
        <v>125.13</v>
      </c>
    </row>
    <row r="34" spans="1:24" ht="14.25" customHeight="1" x14ac:dyDescent="0.15">
      <c r="A34" s="2" t="s">
        <v>621</v>
      </c>
      <c r="B34" s="178">
        <v>53075</v>
      </c>
      <c r="C34" s="179">
        <f t="shared" si="0"/>
        <v>126553</v>
      </c>
      <c r="D34" s="180">
        <v>56618</v>
      </c>
      <c r="E34" s="180">
        <v>69935</v>
      </c>
      <c r="F34" s="181">
        <v>1011</v>
      </c>
      <c r="G34" s="81" t="s">
        <v>659</v>
      </c>
      <c r="H34" s="9">
        <v>125.13</v>
      </c>
    </row>
    <row r="35" spans="1:24" ht="14.25" customHeight="1" x14ac:dyDescent="0.15">
      <c r="A35" s="2" t="s">
        <v>622</v>
      </c>
      <c r="B35" s="178">
        <v>52877</v>
      </c>
      <c r="C35" s="179">
        <f t="shared" si="0"/>
        <v>126523</v>
      </c>
      <c r="D35" s="180">
        <v>56905</v>
      </c>
      <c r="E35" s="180">
        <v>69618</v>
      </c>
      <c r="F35" s="181">
        <v>1011</v>
      </c>
      <c r="G35" s="81" t="s">
        <v>441</v>
      </c>
      <c r="H35" s="9">
        <v>125.13</v>
      </c>
    </row>
    <row r="36" spans="1:24" ht="14.25" customHeight="1" x14ac:dyDescent="0.15">
      <c r="A36" s="2" t="s">
        <v>623</v>
      </c>
      <c r="B36" s="178">
        <v>53931</v>
      </c>
      <c r="C36" s="179">
        <f t="shared" si="0"/>
        <v>126643</v>
      </c>
      <c r="D36" s="180">
        <v>57032</v>
      </c>
      <c r="E36" s="180">
        <v>69611</v>
      </c>
      <c r="F36" s="181">
        <v>1012</v>
      </c>
      <c r="G36" s="81" t="s">
        <v>660</v>
      </c>
      <c r="H36" s="9">
        <v>125.13</v>
      </c>
    </row>
    <row r="37" spans="1:24" ht="14.25" customHeight="1" thickBot="1" x14ac:dyDescent="0.2">
      <c r="A37" s="2" t="s">
        <v>624</v>
      </c>
      <c r="B37" s="178">
        <v>54653</v>
      </c>
      <c r="C37" s="179">
        <f t="shared" si="0"/>
        <v>126738</v>
      </c>
      <c r="D37" s="180">
        <v>57178</v>
      </c>
      <c r="E37" s="180">
        <v>69560</v>
      </c>
      <c r="F37" s="181">
        <v>1013</v>
      </c>
      <c r="G37" s="81" t="s">
        <v>661</v>
      </c>
      <c r="H37" s="9">
        <v>125.13</v>
      </c>
    </row>
    <row r="38" spans="1:24" ht="14.25" customHeight="1" x14ac:dyDescent="0.15">
      <c r="A38" s="2" t="s">
        <v>625</v>
      </c>
      <c r="B38" s="182">
        <v>55467</v>
      </c>
      <c r="C38" s="179">
        <f t="shared" si="0"/>
        <v>126879</v>
      </c>
      <c r="D38" s="179">
        <v>57169</v>
      </c>
      <c r="E38" s="179">
        <v>69710</v>
      </c>
      <c r="F38" s="181">
        <v>1014</v>
      </c>
      <c r="G38" s="81" t="s">
        <v>662</v>
      </c>
      <c r="H38" s="9">
        <v>125.13</v>
      </c>
      <c r="I38" s="369"/>
      <c r="J38" s="497" t="s">
        <v>820</v>
      </c>
      <c r="K38" s="498"/>
      <c r="L38" s="498"/>
      <c r="M38" s="498"/>
      <c r="N38" s="498"/>
      <c r="O38" s="498"/>
      <c r="P38" s="498"/>
      <c r="Q38" s="498"/>
      <c r="R38" s="498"/>
      <c r="S38" s="498"/>
      <c r="T38" s="498"/>
      <c r="U38" s="498"/>
      <c r="V38" s="498"/>
      <c r="W38" s="498"/>
      <c r="X38" s="499"/>
    </row>
    <row r="39" spans="1:24" ht="14.25" customHeight="1" x14ac:dyDescent="0.15">
      <c r="A39" s="2" t="s">
        <v>626</v>
      </c>
      <c r="B39" s="182">
        <v>56026</v>
      </c>
      <c r="C39" s="179">
        <f t="shared" si="0"/>
        <v>126692</v>
      </c>
      <c r="D39" s="179">
        <v>57079</v>
      </c>
      <c r="E39" s="179">
        <v>69613</v>
      </c>
      <c r="F39" s="181">
        <v>1013</v>
      </c>
      <c r="G39" s="81" t="s">
        <v>663</v>
      </c>
      <c r="H39" s="9">
        <v>125.13</v>
      </c>
      <c r="I39" s="369"/>
      <c r="J39" s="500"/>
      <c r="K39" s="501"/>
      <c r="L39" s="501"/>
      <c r="M39" s="501"/>
      <c r="N39" s="501"/>
      <c r="O39" s="501"/>
      <c r="P39" s="501"/>
      <c r="Q39" s="501"/>
      <c r="R39" s="501"/>
      <c r="S39" s="501"/>
      <c r="T39" s="501"/>
      <c r="U39" s="501"/>
      <c r="V39" s="501"/>
      <c r="W39" s="501"/>
      <c r="X39" s="502"/>
    </row>
    <row r="40" spans="1:24" ht="14.25" customHeight="1" x14ac:dyDescent="0.15">
      <c r="A40" s="2" t="s">
        <v>627</v>
      </c>
      <c r="B40" s="182">
        <v>55108</v>
      </c>
      <c r="C40" s="179">
        <f t="shared" si="0"/>
        <v>126959</v>
      </c>
      <c r="D40" s="179">
        <v>57392</v>
      </c>
      <c r="E40" s="179">
        <v>69567</v>
      </c>
      <c r="F40" s="181">
        <v>1015</v>
      </c>
      <c r="G40" s="81" t="s">
        <v>442</v>
      </c>
      <c r="H40" s="9">
        <v>125.14</v>
      </c>
      <c r="I40" s="369"/>
      <c r="J40" s="500"/>
      <c r="K40" s="501"/>
      <c r="L40" s="501"/>
      <c r="M40" s="501"/>
      <c r="N40" s="501"/>
      <c r="O40" s="501"/>
      <c r="P40" s="501"/>
      <c r="Q40" s="501"/>
      <c r="R40" s="501"/>
      <c r="S40" s="501"/>
      <c r="T40" s="501"/>
      <c r="U40" s="501"/>
      <c r="V40" s="501"/>
      <c r="W40" s="501"/>
      <c r="X40" s="502"/>
    </row>
    <row r="41" spans="1:24" ht="14.25" customHeight="1" x14ac:dyDescent="0.15">
      <c r="A41" s="2" t="s">
        <v>628</v>
      </c>
      <c r="B41" s="182">
        <v>55324</v>
      </c>
      <c r="C41" s="179">
        <f t="shared" si="0"/>
        <v>126781</v>
      </c>
      <c r="D41" s="179">
        <v>57488</v>
      </c>
      <c r="E41" s="179">
        <v>69293</v>
      </c>
      <c r="F41" s="181">
        <v>1013</v>
      </c>
      <c r="G41" s="81" t="s">
        <v>664</v>
      </c>
      <c r="H41" s="9">
        <v>125.14</v>
      </c>
      <c r="I41" s="369"/>
      <c r="J41" s="500"/>
      <c r="K41" s="501"/>
      <c r="L41" s="501"/>
      <c r="M41" s="501"/>
      <c r="N41" s="501"/>
      <c r="O41" s="501"/>
      <c r="P41" s="501"/>
      <c r="Q41" s="501"/>
      <c r="R41" s="501"/>
      <c r="S41" s="501"/>
      <c r="T41" s="501"/>
      <c r="U41" s="501"/>
      <c r="V41" s="501"/>
      <c r="W41" s="501"/>
      <c r="X41" s="502"/>
    </row>
    <row r="42" spans="1:24" ht="14.25" customHeight="1" x14ac:dyDescent="0.15">
      <c r="A42" s="2" t="s">
        <v>629</v>
      </c>
      <c r="B42" s="182">
        <v>57181</v>
      </c>
      <c r="C42" s="179">
        <f t="shared" si="0"/>
        <v>127524</v>
      </c>
      <c r="D42" s="179">
        <v>57867</v>
      </c>
      <c r="E42" s="179">
        <v>69657</v>
      </c>
      <c r="F42" s="181">
        <v>1019</v>
      </c>
      <c r="G42" s="78" t="s">
        <v>665</v>
      </c>
      <c r="H42" s="9">
        <v>125.15</v>
      </c>
      <c r="I42" s="369"/>
      <c r="J42" s="500"/>
      <c r="K42" s="501"/>
      <c r="L42" s="501"/>
      <c r="M42" s="501"/>
      <c r="N42" s="501"/>
      <c r="O42" s="501"/>
      <c r="P42" s="501"/>
      <c r="Q42" s="501"/>
      <c r="R42" s="501"/>
      <c r="S42" s="501"/>
      <c r="T42" s="501"/>
      <c r="U42" s="501"/>
      <c r="V42" s="501"/>
      <c r="W42" s="501"/>
      <c r="X42" s="502"/>
    </row>
    <row r="43" spans="1:24" ht="14.25" customHeight="1" x14ac:dyDescent="0.15">
      <c r="A43" s="2" t="s">
        <v>630</v>
      </c>
      <c r="B43" s="182">
        <v>57605</v>
      </c>
      <c r="C43" s="179">
        <f t="shared" si="0"/>
        <v>127172</v>
      </c>
      <c r="D43" s="179">
        <v>57648</v>
      </c>
      <c r="E43" s="179">
        <v>69524</v>
      </c>
      <c r="F43" s="181">
        <v>1016</v>
      </c>
      <c r="G43" s="78" t="s">
        <v>666</v>
      </c>
      <c r="H43" s="9">
        <v>125.15</v>
      </c>
      <c r="I43" s="10"/>
      <c r="J43" s="500"/>
      <c r="K43" s="501"/>
      <c r="L43" s="501"/>
      <c r="M43" s="501"/>
      <c r="N43" s="501"/>
      <c r="O43" s="501"/>
      <c r="P43" s="501"/>
      <c r="Q43" s="501"/>
      <c r="R43" s="501"/>
      <c r="S43" s="501"/>
      <c r="T43" s="501"/>
      <c r="U43" s="501"/>
      <c r="V43" s="501"/>
      <c r="W43" s="501"/>
      <c r="X43" s="502"/>
    </row>
    <row r="44" spans="1:24" s="10" customFormat="1" ht="14.25" customHeight="1" thickBot="1" x14ac:dyDescent="0.2">
      <c r="A44" s="2" t="s">
        <v>631</v>
      </c>
      <c r="B44" s="182">
        <v>57928</v>
      </c>
      <c r="C44" s="179">
        <f t="shared" si="0"/>
        <v>126618</v>
      </c>
      <c r="D44" s="179">
        <v>57337</v>
      </c>
      <c r="E44" s="179">
        <v>69281</v>
      </c>
      <c r="F44" s="181">
        <v>1012</v>
      </c>
      <c r="G44" s="78" t="s">
        <v>667</v>
      </c>
      <c r="H44" s="9">
        <v>125.16</v>
      </c>
      <c r="J44" s="503"/>
      <c r="K44" s="504"/>
      <c r="L44" s="504"/>
      <c r="M44" s="504"/>
      <c r="N44" s="504"/>
      <c r="O44" s="504"/>
      <c r="P44" s="504"/>
      <c r="Q44" s="504"/>
      <c r="R44" s="504"/>
      <c r="S44" s="504"/>
      <c r="T44" s="504"/>
      <c r="U44" s="504"/>
      <c r="V44" s="504"/>
      <c r="W44" s="504"/>
      <c r="X44" s="505"/>
    </row>
    <row r="45" spans="1:24" ht="14.25" customHeight="1" x14ac:dyDescent="0.15">
      <c r="A45" s="2" t="s">
        <v>632</v>
      </c>
      <c r="B45" s="182">
        <v>56070</v>
      </c>
      <c r="C45" s="179">
        <f t="shared" si="0"/>
        <v>125385</v>
      </c>
      <c r="D45" s="179">
        <v>56868</v>
      </c>
      <c r="E45" s="179">
        <v>68517</v>
      </c>
      <c r="F45" s="181">
        <v>1001</v>
      </c>
      <c r="G45" s="78" t="s">
        <v>443</v>
      </c>
      <c r="H45" s="9">
        <v>125.23</v>
      </c>
    </row>
    <row r="46" spans="1:24" ht="14.25" customHeight="1" x14ac:dyDescent="0.15">
      <c r="A46" s="2" t="s">
        <v>633</v>
      </c>
      <c r="B46" s="182">
        <v>55845</v>
      </c>
      <c r="C46" s="179">
        <f t="shared" si="0"/>
        <v>124549</v>
      </c>
      <c r="D46" s="179">
        <v>56503</v>
      </c>
      <c r="E46" s="179">
        <v>68046</v>
      </c>
      <c r="F46" s="181">
        <v>995</v>
      </c>
      <c r="G46" s="81" t="s">
        <v>668</v>
      </c>
      <c r="H46" s="9">
        <v>125.23</v>
      </c>
    </row>
    <row r="47" spans="1:24" ht="14.25" customHeight="1" x14ac:dyDescent="0.15">
      <c r="A47" s="2" t="s">
        <v>634</v>
      </c>
      <c r="B47" s="182">
        <v>55143</v>
      </c>
      <c r="C47" s="179">
        <f t="shared" si="0"/>
        <v>123477</v>
      </c>
      <c r="D47" s="179">
        <v>56138</v>
      </c>
      <c r="E47" s="179">
        <v>67339</v>
      </c>
      <c r="F47" s="181">
        <v>986</v>
      </c>
      <c r="G47" s="81" t="s">
        <v>669</v>
      </c>
      <c r="H47" s="9">
        <v>125.23</v>
      </c>
      <c r="I47" s="1" t="s">
        <v>299</v>
      </c>
    </row>
    <row r="48" spans="1:24" ht="14.25" customHeight="1" x14ac:dyDescent="0.15">
      <c r="A48" s="2" t="s">
        <v>635</v>
      </c>
      <c r="B48" s="182">
        <v>55211</v>
      </c>
      <c r="C48" s="179">
        <f t="shared" si="0"/>
        <v>122356</v>
      </c>
      <c r="D48" s="179">
        <v>55751</v>
      </c>
      <c r="E48" s="179">
        <v>66605</v>
      </c>
      <c r="F48" s="181">
        <v>977</v>
      </c>
      <c r="G48" s="81" t="s">
        <v>670</v>
      </c>
      <c r="H48" s="9">
        <v>125.23</v>
      </c>
      <c r="I48" s="1" t="s">
        <v>821</v>
      </c>
    </row>
    <row r="49" spans="1:13" ht="14.25" customHeight="1" x14ac:dyDescent="0.15">
      <c r="A49" s="2" t="s">
        <v>636</v>
      </c>
      <c r="B49" s="182">
        <v>55921</v>
      </c>
      <c r="C49" s="179">
        <f t="shared" si="0"/>
        <v>121422</v>
      </c>
      <c r="D49" s="179">
        <v>55289</v>
      </c>
      <c r="E49" s="179">
        <v>66133</v>
      </c>
      <c r="F49" s="181">
        <v>970</v>
      </c>
      <c r="G49" s="78" t="s">
        <v>671</v>
      </c>
      <c r="H49" s="9">
        <v>125.23</v>
      </c>
      <c r="I49" s="1" t="s">
        <v>822</v>
      </c>
    </row>
    <row r="50" spans="1:13" ht="14.25" customHeight="1" x14ac:dyDescent="0.15">
      <c r="A50" s="375" t="s">
        <v>582</v>
      </c>
      <c r="B50" s="179">
        <v>55624</v>
      </c>
      <c r="C50" s="179">
        <f t="shared" si="0"/>
        <v>122138</v>
      </c>
      <c r="D50" s="179">
        <v>55482</v>
      </c>
      <c r="E50" s="179">
        <v>66656</v>
      </c>
      <c r="F50" s="181">
        <v>975</v>
      </c>
      <c r="G50" s="78" t="s">
        <v>444</v>
      </c>
      <c r="H50" s="9">
        <v>125.34</v>
      </c>
      <c r="I50" s="1" t="s">
        <v>823</v>
      </c>
      <c r="M50" s="38" t="s">
        <v>321</v>
      </c>
    </row>
    <row r="51" spans="1:13" s="10" customFormat="1" ht="14.25" customHeight="1" x14ac:dyDescent="0.15">
      <c r="A51" s="375" t="s">
        <v>637</v>
      </c>
      <c r="B51" s="179">
        <v>55515</v>
      </c>
      <c r="C51" s="179">
        <f t="shared" si="0"/>
        <v>121305</v>
      </c>
      <c r="D51" s="179">
        <v>55103</v>
      </c>
      <c r="E51" s="179">
        <v>66202</v>
      </c>
      <c r="F51" s="181">
        <v>968</v>
      </c>
      <c r="G51" s="78" t="s">
        <v>672</v>
      </c>
      <c r="H51" s="9">
        <v>125.34</v>
      </c>
      <c r="I51" s="1" t="s">
        <v>824</v>
      </c>
      <c r="J51" s="1"/>
      <c r="K51" s="1"/>
      <c r="L51" s="1"/>
      <c r="M51" s="37"/>
    </row>
    <row r="52" spans="1:13" s="10" customFormat="1" ht="14.25" customHeight="1" x14ac:dyDescent="0.15">
      <c r="A52" s="375" t="s">
        <v>638</v>
      </c>
      <c r="B52" s="179">
        <v>55494</v>
      </c>
      <c r="C52" s="179">
        <f t="shared" si="0"/>
        <v>120285</v>
      </c>
      <c r="D52" s="179">
        <v>54580</v>
      </c>
      <c r="E52" s="179">
        <v>65705</v>
      </c>
      <c r="F52" s="181">
        <v>960</v>
      </c>
      <c r="G52" s="78" t="s">
        <v>673</v>
      </c>
      <c r="H52" s="9">
        <v>125.34</v>
      </c>
      <c r="I52" s="1"/>
      <c r="J52" s="1"/>
      <c r="K52" s="1"/>
      <c r="L52" s="1"/>
      <c r="M52" s="37"/>
    </row>
    <row r="53" spans="1:13" s="10" customFormat="1" ht="14.25" customHeight="1" x14ac:dyDescent="0.15">
      <c r="A53" s="375" t="s">
        <v>639</v>
      </c>
      <c r="B53" s="179">
        <v>55571</v>
      </c>
      <c r="C53" s="179">
        <f t="shared" si="0"/>
        <v>119448</v>
      </c>
      <c r="D53" s="179">
        <v>54195</v>
      </c>
      <c r="E53" s="179">
        <v>65253</v>
      </c>
      <c r="F53" s="181">
        <v>953</v>
      </c>
      <c r="G53" s="78" t="s">
        <v>674</v>
      </c>
      <c r="H53" s="9">
        <v>125.34</v>
      </c>
      <c r="I53" s="1"/>
      <c r="J53" s="1"/>
      <c r="K53" s="1"/>
      <c r="L53" s="1"/>
      <c r="M53" s="37"/>
    </row>
    <row r="54" spans="1:13" ht="14.25" customHeight="1" x14ac:dyDescent="0.15">
      <c r="A54" s="375" t="s">
        <v>345</v>
      </c>
      <c r="B54" s="179">
        <v>55647</v>
      </c>
      <c r="C54" s="179">
        <f t="shared" si="0"/>
        <v>118499</v>
      </c>
      <c r="D54" s="179">
        <v>53769</v>
      </c>
      <c r="E54" s="179">
        <v>64730</v>
      </c>
      <c r="F54" s="181">
        <v>945</v>
      </c>
      <c r="G54" s="78" t="s">
        <v>675</v>
      </c>
      <c r="H54" s="9">
        <v>125.34</v>
      </c>
      <c r="M54" s="38"/>
    </row>
    <row r="55" spans="1:13" s="10" customFormat="1" ht="14.25" customHeight="1" thickBot="1" x14ac:dyDescent="0.2">
      <c r="A55" s="376" t="s">
        <v>574</v>
      </c>
      <c r="B55" s="396">
        <v>54336</v>
      </c>
      <c r="C55" s="397">
        <v>115321</v>
      </c>
      <c r="D55" s="397">
        <v>52398</v>
      </c>
      <c r="E55" s="397">
        <v>62923</v>
      </c>
      <c r="F55" s="388">
        <f>ROUND((C55/H55),1)</f>
        <v>920.1</v>
      </c>
      <c r="G55" s="398" t="s">
        <v>545</v>
      </c>
      <c r="H55" s="9">
        <v>125.34</v>
      </c>
      <c r="I55" s="1"/>
      <c r="M55" s="37"/>
    </row>
    <row r="56" spans="1:13" s="10" customFormat="1" ht="14.25" customHeight="1" x14ac:dyDescent="0.15">
      <c r="A56" s="75"/>
      <c r="B56" s="399"/>
      <c r="C56" s="399"/>
      <c r="D56" s="399"/>
      <c r="E56" s="399"/>
      <c r="F56" s="186"/>
      <c r="G56" s="79" t="s">
        <v>554</v>
      </c>
      <c r="H56" s="9"/>
      <c r="I56" s="1"/>
      <c r="M56" s="37"/>
    </row>
    <row r="57" spans="1:13" s="10" customFormat="1" ht="15" customHeight="1" x14ac:dyDescent="0.15">
      <c r="A57" s="310" t="s">
        <v>553</v>
      </c>
      <c r="B57" s="371"/>
      <c r="C57" s="371"/>
      <c r="D57" s="371"/>
      <c r="E57" s="371"/>
      <c r="F57" s="371"/>
      <c r="G57" s="79"/>
      <c r="H57" s="9"/>
    </row>
    <row r="59" spans="1:13" ht="15" customHeight="1" x14ac:dyDescent="0.15">
      <c r="C59" s="11"/>
    </row>
  </sheetData>
  <mergeCells count="2">
    <mergeCell ref="J38:X44"/>
    <mergeCell ref="H3:H4"/>
  </mergeCells>
  <phoneticPr fontId="2"/>
  <printOptions horizontalCentered="1"/>
  <pageMargins left="0.59055118110236227" right="0.59055118110236227" top="0.39370078740157483" bottom="0.39370078740157483" header="0.51181102362204722" footer="0.51181102362204722"/>
  <pageSetup paperSize="9" scale="70" firstPageNumber="9" orientation="portrait" r:id="rId1"/>
  <headerFooter scaleWithDoc="0" alignWithMargins="0">
    <oddFooter>&amp;C10</oddFooter>
  </headerFooter>
  <ignoredErrors>
    <ignoredError sqref="C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
  <sheetViews>
    <sheetView showGridLines="0" view="pageBreakPreview" zoomScale="98" zoomScaleNormal="80" zoomScaleSheetLayoutView="98" workbookViewId="0"/>
  </sheetViews>
  <sheetFormatPr defaultColWidth="4.125" defaultRowHeight="15" customHeight="1" x14ac:dyDescent="0.15"/>
  <cols>
    <col min="1" max="1" width="14.875" style="1" customWidth="1"/>
    <col min="2" max="2" width="15" style="1" customWidth="1"/>
    <col min="3" max="10" width="9.125" style="1" customWidth="1"/>
    <col min="11" max="11" width="10.125" style="1" customWidth="1"/>
    <col min="12" max="13" width="4.125" style="1" customWidth="1"/>
    <col min="14" max="15" width="9.625" style="1" customWidth="1"/>
    <col min="16" max="16" width="9.125" style="1" customWidth="1"/>
    <col min="17" max="34" width="4.125" style="1" customWidth="1"/>
    <col min="35" max="16384" width="4.125" style="1"/>
  </cols>
  <sheetData>
    <row r="1" spans="1:22" ht="24" customHeight="1" x14ac:dyDescent="0.15">
      <c r="A1" s="30" t="s">
        <v>347</v>
      </c>
      <c r="B1" s="100"/>
      <c r="C1" s="100"/>
      <c r="D1" s="100"/>
      <c r="E1" s="100"/>
      <c r="F1" s="100"/>
      <c r="G1" s="100"/>
      <c r="H1" s="100"/>
      <c r="I1" s="100"/>
      <c r="J1" s="100"/>
    </row>
    <row r="2" spans="1:22" ht="15" customHeight="1" thickBot="1" x14ac:dyDescent="0.2">
      <c r="B2" s="2"/>
      <c r="C2" s="2"/>
      <c r="D2" s="2"/>
      <c r="E2" s="2"/>
      <c r="H2" s="51"/>
      <c r="I2" s="51"/>
      <c r="J2" s="82" t="s">
        <v>555</v>
      </c>
      <c r="K2" s="40"/>
    </row>
    <row r="3" spans="1:22" s="40" customFormat="1" ht="15" customHeight="1" x14ac:dyDescent="0.15">
      <c r="A3" s="299" t="s">
        <v>349</v>
      </c>
      <c r="B3" s="300" t="s">
        <v>351</v>
      </c>
      <c r="C3" s="276" t="s">
        <v>2</v>
      </c>
      <c r="D3" s="276" t="s">
        <v>3</v>
      </c>
      <c r="E3" s="276" t="s">
        <v>352</v>
      </c>
      <c r="F3" s="277" t="s">
        <v>4</v>
      </c>
      <c r="G3" s="278" t="s">
        <v>324</v>
      </c>
      <c r="H3" s="279" t="s">
        <v>325</v>
      </c>
      <c r="I3" s="276" t="s">
        <v>326</v>
      </c>
      <c r="J3" s="101" t="s">
        <v>5</v>
      </c>
      <c r="K3" s="41"/>
      <c r="M3" s="14"/>
      <c r="N3" s="14"/>
      <c r="O3" s="14"/>
      <c r="P3" s="14"/>
      <c r="Q3" s="15"/>
      <c r="R3" s="17"/>
      <c r="S3" s="15"/>
      <c r="T3" s="17"/>
      <c r="U3" s="15"/>
      <c r="V3" s="17"/>
    </row>
    <row r="4" spans="1:22" ht="15" customHeight="1" x14ac:dyDescent="0.15">
      <c r="A4" s="15" t="s">
        <v>638</v>
      </c>
      <c r="B4" s="173">
        <v>4220</v>
      </c>
      <c r="C4" s="169">
        <v>2029</v>
      </c>
      <c r="D4" s="170">
        <v>2191</v>
      </c>
      <c r="E4" s="169">
        <v>906</v>
      </c>
      <c r="F4" s="170">
        <v>715</v>
      </c>
      <c r="G4" s="170">
        <v>150</v>
      </c>
      <c r="H4" s="170">
        <v>401</v>
      </c>
      <c r="I4" s="170">
        <v>490</v>
      </c>
      <c r="J4" s="170">
        <v>1558</v>
      </c>
      <c r="K4" s="41"/>
      <c r="M4" s="14"/>
      <c r="N4" s="14"/>
      <c r="O4" s="14"/>
      <c r="P4" s="14"/>
      <c r="Q4" s="59"/>
      <c r="R4" s="42"/>
      <c r="S4" s="59"/>
      <c r="T4" s="42"/>
      <c r="U4" s="59"/>
      <c r="V4" s="42"/>
    </row>
    <row r="5" spans="1:22" s="14" customFormat="1" ht="15" customHeight="1" x14ac:dyDescent="0.15">
      <c r="A5" s="15" t="s">
        <v>676</v>
      </c>
      <c r="B5" s="173">
        <v>4305</v>
      </c>
      <c r="C5" s="171">
        <v>2050</v>
      </c>
      <c r="D5" s="172">
        <v>2255</v>
      </c>
      <c r="E5" s="171">
        <v>890</v>
      </c>
      <c r="F5" s="172">
        <v>759</v>
      </c>
      <c r="G5" s="172">
        <v>156</v>
      </c>
      <c r="H5" s="172">
        <v>407</v>
      </c>
      <c r="I5" s="172">
        <v>459</v>
      </c>
      <c r="J5" s="172">
        <v>1634</v>
      </c>
      <c r="K5" s="41"/>
      <c r="Q5" s="59"/>
      <c r="R5" s="42"/>
      <c r="S5" s="59"/>
      <c r="T5" s="42"/>
      <c r="U5" s="59"/>
      <c r="V5" s="42"/>
    </row>
    <row r="6" spans="1:22" s="14" customFormat="1" ht="15" customHeight="1" x14ac:dyDescent="0.15">
      <c r="A6" s="15" t="s">
        <v>348</v>
      </c>
      <c r="B6" s="173">
        <v>4371</v>
      </c>
      <c r="C6" s="171">
        <v>2096</v>
      </c>
      <c r="D6" s="172">
        <v>2275</v>
      </c>
      <c r="E6" s="171">
        <v>926</v>
      </c>
      <c r="F6" s="172">
        <v>767</v>
      </c>
      <c r="G6" s="172">
        <v>185</v>
      </c>
      <c r="H6" s="172">
        <v>414</v>
      </c>
      <c r="I6" s="172">
        <v>430</v>
      </c>
      <c r="J6" s="172">
        <v>1649</v>
      </c>
      <c r="K6" s="41"/>
      <c r="Q6" s="59"/>
      <c r="R6" s="42"/>
      <c r="S6" s="59"/>
      <c r="T6" s="42"/>
      <c r="U6" s="59"/>
      <c r="V6" s="42"/>
    </row>
    <row r="7" spans="1:22" s="14" customFormat="1" ht="15" customHeight="1" x14ac:dyDescent="0.15">
      <c r="A7" s="15" t="s">
        <v>574</v>
      </c>
      <c r="B7" s="174">
        <v>3606</v>
      </c>
      <c r="C7" s="171">
        <v>1747</v>
      </c>
      <c r="D7" s="172">
        <v>1859</v>
      </c>
      <c r="E7" s="171">
        <v>733</v>
      </c>
      <c r="F7" s="172">
        <v>595</v>
      </c>
      <c r="G7" s="172">
        <v>164</v>
      </c>
      <c r="H7" s="172">
        <v>343</v>
      </c>
      <c r="I7" s="172">
        <v>360</v>
      </c>
      <c r="J7" s="172">
        <v>1411</v>
      </c>
      <c r="K7" s="41"/>
      <c r="Q7" s="43"/>
      <c r="R7" s="44"/>
      <c r="S7" s="43"/>
      <c r="T7" s="44"/>
      <c r="U7" s="43"/>
      <c r="V7" s="44"/>
    </row>
    <row r="8" spans="1:22" s="14" customFormat="1" ht="15" customHeight="1" thickBot="1" x14ac:dyDescent="0.2">
      <c r="A8" s="33" t="s">
        <v>677</v>
      </c>
      <c r="B8" s="487">
        <v>2900</v>
      </c>
      <c r="C8" s="488">
        <v>1366</v>
      </c>
      <c r="D8" s="489">
        <v>1534</v>
      </c>
      <c r="E8" s="488">
        <v>567</v>
      </c>
      <c r="F8" s="489">
        <v>436</v>
      </c>
      <c r="G8" s="489">
        <v>170</v>
      </c>
      <c r="H8" s="489">
        <v>249</v>
      </c>
      <c r="I8" s="489">
        <v>292</v>
      </c>
      <c r="J8" s="489">
        <v>1186</v>
      </c>
      <c r="K8" s="1"/>
      <c r="Q8" s="43"/>
      <c r="R8" s="44"/>
      <c r="S8" s="43"/>
      <c r="T8" s="44"/>
      <c r="U8" s="43"/>
      <c r="V8" s="44"/>
    </row>
    <row r="9" spans="1:22" ht="16.5" customHeight="1" x14ac:dyDescent="0.15">
      <c r="A9" s="206" t="s">
        <v>328</v>
      </c>
      <c r="B9" s="104"/>
      <c r="C9" s="104"/>
      <c r="D9" s="104"/>
      <c r="E9" s="104"/>
      <c r="F9" s="104"/>
      <c r="G9" s="14"/>
      <c r="H9" s="14"/>
      <c r="I9" s="104"/>
      <c r="J9" s="80" t="s">
        <v>556</v>
      </c>
    </row>
    <row r="11" spans="1:22" ht="15" customHeight="1" x14ac:dyDescent="0.15">
      <c r="C11" s="11"/>
    </row>
  </sheetData>
  <phoneticPr fontId="2"/>
  <printOptions horizontalCentered="1"/>
  <pageMargins left="0.59055118110236227" right="0.59055118110236227" top="0.39370078740157483" bottom="0.39370078740157483" header="0.51181102362204722" footer="0.51181102362204722"/>
  <pageSetup paperSize="9" scale="85" firstPageNumber="9" orientation="portrait" r:id="rId1"/>
  <headerFooter scaleWithDoc="0" alignWithMargins="0">
    <oddFooter>&amp;C10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0"/>
  <sheetViews>
    <sheetView showGridLines="0" view="pageBreakPreview" zoomScale="80" zoomScaleNormal="100" zoomScaleSheetLayoutView="80" workbookViewId="0"/>
  </sheetViews>
  <sheetFormatPr defaultColWidth="4.875" defaultRowHeight="18.95" customHeight="1" x14ac:dyDescent="0.15"/>
  <cols>
    <col min="1" max="1" width="16.625" style="1" customWidth="1"/>
    <col min="2" max="2" width="9.625" style="1" customWidth="1"/>
    <col min="3" max="8" width="9.75" style="1" customWidth="1"/>
    <col min="9" max="9" width="5.5" style="1" bestFit="1" customWidth="1"/>
    <col min="10" max="11" width="9.625" style="1" customWidth="1"/>
    <col min="12" max="16384" width="4.875" style="1"/>
  </cols>
  <sheetData>
    <row r="1" spans="1:8" ht="24" customHeight="1" x14ac:dyDescent="0.15">
      <c r="A1" s="30" t="s">
        <v>354</v>
      </c>
      <c r="B1" s="48"/>
      <c r="C1" s="48"/>
      <c r="D1" s="48"/>
      <c r="E1" s="48"/>
      <c r="F1" s="48"/>
      <c r="G1" s="48"/>
      <c r="H1" s="48"/>
    </row>
    <row r="2" spans="1:8" ht="18.95" customHeight="1" x14ac:dyDescent="0.15">
      <c r="A2" s="109" t="s">
        <v>550</v>
      </c>
      <c r="B2" s="108" t="s">
        <v>355</v>
      </c>
      <c r="C2" s="110" t="s">
        <v>356</v>
      </c>
      <c r="D2" s="111"/>
      <c r="E2" s="112"/>
      <c r="F2" s="110" t="s">
        <v>357</v>
      </c>
      <c r="G2" s="111"/>
      <c r="H2" s="111"/>
    </row>
    <row r="3" spans="1:8" ht="18.95" customHeight="1" x14ac:dyDescent="0.15">
      <c r="A3" s="93"/>
      <c r="B3" s="301"/>
      <c r="C3" s="302" t="s">
        <v>358</v>
      </c>
      <c r="D3" s="302" t="s">
        <v>359</v>
      </c>
      <c r="E3" s="302" t="s">
        <v>360</v>
      </c>
      <c r="F3" s="302" t="s">
        <v>361</v>
      </c>
      <c r="G3" s="302" t="s">
        <v>362</v>
      </c>
      <c r="H3" s="348" t="s">
        <v>363</v>
      </c>
    </row>
    <row r="4" spans="1:8" ht="18.95" customHeight="1" x14ac:dyDescent="0.15">
      <c r="A4" s="15" t="s">
        <v>570</v>
      </c>
      <c r="B4" s="256">
        <v>-840</v>
      </c>
      <c r="C4" s="257">
        <v>794</v>
      </c>
      <c r="D4" s="257">
        <v>1597</v>
      </c>
      <c r="E4" s="257">
        <v>-803</v>
      </c>
      <c r="F4" s="257">
        <v>5456</v>
      </c>
      <c r="G4" s="257">
        <v>5493</v>
      </c>
      <c r="H4" s="257">
        <v>-37</v>
      </c>
    </row>
    <row r="5" spans="1:8" ht="18.95" customHeight="1" x14ac:dyDescent="0.15">
      <c r="A5" s="15" t="s">
        <v>353</v>
      </c>
      <c r="B5" s="256">
        <v>-1122</v>
      </c>
      <c r="C5" s="257">
        <v>714</v>
      </c>
      <c r="D5" s="257">
        <v>1598</v>
      </c>
      <c r="E5" s="257">
        <v>-884</v>
      </c>
      <c r="F5" s="257">
        <v>5515</v>
      </c>
      <c r="G5" s="257">
        <v>5753</v>
      </c>
      <c r="H5" s="257">
        <v>-238</v>
      </c>
    </row>
    <row r="6" spans="1:8" ht="18.95" customHeight="1" x14ac:dyDescent="0.15">
      <c r="A6" s="15" t="s">
        <v>571</v>
      </c>
      <c r="B6" s="256">
        <v>-1802</v>
      </c>
      <c r="C6" s="257">
        <v>665</v>
      </c>
      <c r="D6" s="257">
        <v>1574</v>
      </c>
      <c r="E6" s="257">
        <v>-909</v>
      </c>
      <c r="F6" s="257">
        <v>4612</v>
      </c>
      <c r="G6" s="257">
        <v>5505</v>
      </c>
      <c r="H6" s="257">
        <v>-893</v>
      </c>
    </row>
    <row r="7" spans="1:8" ht="18.95" customHeight="1" x14ac:dyDescent="0.15">
      <c r="A7" s="33" t="s">
        <v>572</v>
      </c>
      <c r="B7" s="483">
        <v>-1567</v>
      </c>
      <c r="C7" s="484">
        <v>685</v>
      </c>
      <c r="D7" s="484">
        <v>1674</v>
      </c>
      <c r="E7" s="484">
        <v>-989</v>
      </c>
      <c r="F7" s="484">
        <v>4577</v>
      </c>
      <c r="G7" s="484">
        <v>5155</v>
      </c>
      <c r="H7" s="484">
        <v>-578</v>
      </c>
    </row>
    <row r="8" spans="1:8" ht="18.95" customHeight="1" x14ac:dyDescent="0.15">
      <c r="A8" s="15" t="s">
        <v>558</v>
      </c>
      <c r="B8" s="256">
        <v>-60</v>
      </c>
      <c r="C8" s="257">
        <v>49</v>
      </c>
      <c r="D8" s="257">
        <v>156</v>
      </c>
      <c r="E8" s="257">
        <v>-107</v>
      </c>
      <c r="F8" s="257">
        <v>303</v>
      </c>
      <c r="G8" s="257">
        <v>256</v>
      </c>
      <c r="H8" s="257">
        <v>47</v>
      </c>
    </row>
    <row r="9" spans="1:8" ht="18.95" customHeight="1" x14ac:dyDescent="0.15">
      <c r="A9" s="15" t="s">
        <v>559</v>
      </c>
      <c r="B9" s="256">
        <v>-199</v>
      </c>
      <c r="C9" s="257">
        <v>52</v>
      </c>
      <c r="D9" s="257">
        <v>134</v>
      </c>
      <c r="E9" s="257">
        <v>-82</v>
      </c>
      <c r="F9" s="257">
        <v>304</v>
      </c>
      <c r="G9" s="257">
        <v>421</v>
      </c>
      <c r="H9" s="257">
        <v>-117</v>
      </c>
    </row>
    <row r="10" spans="1:8" ht="18.95" customHeight="1" x14ac:dyDescent="0.15">
      <c r="A10" s="15" t="s">
        <v>560</v>
      </c>
      <c r="B10" s="256">
        <v>-517</v>
      </c>
      <c r="C10" s="257">
        <v>60</v>
      </c>
      <c r="D10" s="257">
        <v>153</v>
      </c>
      <c r="E10" s="257">
        <v>-93</v>
      </c>
      <c r="F10" s="257">
        <v>891</v>
      </c>
      <c r="G10" s="257">
        <v>1315</v>
      </c>
      <c r="H10" s="257">
        <v>-424</v>
      </c>
    </row>
    <row r="11" spans="1:8" ht="18.95" customHeight="1" x14ac:dyDescent="0.15">
      <c r="A11" s="15" t="s">
        <v>678</v>
      </c>
      <c r="B11" s="256">
        <v>141</v>
      </c>
      <c r="C11" s="257">
        <v>60</v>
      </c>
      <c r="D11" s="257">
        <v>133</v>
      </c>
      <c r="E11" s="257">
        <v>-73</v>
      </c>
      <c r="F11" s="257">
        <v>723</v>
      </c>
      <c r="G11" s="257">
        <v>509</v>
      </c>
      <c r="H11" s="257">
        <v>214</v>
      </c>
    </row>
    <row r="12" spans="1:8" ht="18.95" customHeight="1" x14ac:dyDescent="0.15">
      <c r="A12" s="15" t="s">
        <v>562</v>
      </c>
      <c r="B12" s="256">
        <v>-51</v>
      </c>
      <c r="C12" s="257">
        <v>55</v>
      </c>
      <c r="D12" s="257">
        <v>130</v>
      </c>
      <c r="E12" s="257">
        <v>-75</v>
      </c>
      <c r="F12" s="257">
        <v>288</v>
      </c>
      <c r="G12" s="257">
        <v>264</v>
      </c>
      <c r="H12" s="257">
        <v>24</v>
      </c>
    </row>
    <row r="13" spans="1:8" ht="18.95" customHeight="1" x14ac:dyDescent="0.15">
      <c r="A13" s="15" t="s">
        <v>563</v>
      </c>
      <c r="B13" s="256">
        <v>-134</v>
      </c>
      <c r="C13" s="257">
        <v>50</v>
      </c>
      <c r="D13" s="257">
        <v>125</v>
      </c>
      <c r="E13" s="257">
        <v>-75</v>
      </c>
      <c r="F13" s="257">
        <v>331</v>
      </c>
      <c r="G13" s="257">
        <v>390</v>
      </c>
      <c r="H13" s="257">
        <v>-59</v>
      </c>
    </row>
    <row r="14" spans="1:8" ht="18.95" customHeight="1" x14ac:dyDescent="0.15">
      <c r="A14" s="15" t="s">
        <v>564</v>
      </c>
      <c r="B14" s="256">
        <v>-70</v>
      </c>
      <c r="C14" s="257">
        <v>74</v>
      </c>
      <c r="D14" s="257">
        <v>144</v>
      </c>
      <c r="E14" s="257">
        <v>-70</v>
      </c>
      <c r="F14" s="257">
        <v>344</v>
      </c>
      <c r="G14" s="257">
        <v>344</v>
      </c>
      <c r="H14" s="257">
        <v>0</v>
      </c>
    </row>
    <row r="15" spans="1:8" ht="18.95" customHeight="1" x14ac:dyDescent="0.15">
      <c r="A15" s="15" t="s">
        <v>565</v>
      </c>
      <c r="B15" s="256">
        <v>-140</v>
      </c>
      <c r="C15" s="257">
        <v>48</v>
      </c>
      <c r="D15" s="257">
        <v>128</v>
      </c>
      <c r="E15" s="257">
        <v>-80</v>
      </c>
      <c r="F15" s="257">
        <v>287</v>
      </c>
      <c r="G15" s="257">
        <v>347</v>
      </c>
      <c r="H15" s="257">
        <v>-60</v>
      </c>
    </row>
    <row r="16" spans="1:8" ht="18.95" customHeight="1" x14ac:dyDescent="0.15">
      <c r="A16" s="15" t="s">
        <v>566</v>
      </c>
      <c r="B16" s="256">
        <v>-137</v>
      </c>
      <c r="C16" s="257">
        <v>60</v>
      </c>
      <c r="D16" s="257">
        <v>114</v>
      </c>
      <c r="E16" s="257">
        <v>-54</v>
      </c>
      <c r="F16" s="257">
        <v>301</v>
      </c>
      <c r="G16" s="257">
        <v>384</v>
      </c>
      <c r="H16" s="257">
        <v>-83</v>
      </c>
    </row>
    <row r="17" spans="1:8" ht="18.95" customHeight="1" x14ac:dyDescent="0.15">
      <c r="A17" s="15" t="s">
        <v>567</v>
      </c>
      <c r="B17" s="256">
        <v>-115</v>
      </c>
      <c r="C17" s="257">
        <v>66</v>
      </c>
      <c r="D17" s="257">
        <v>142</v>
      </c>
      <c r="E17" s="257">
        <v>-76</v>
      </c>
      <c r="F17" s="257">
        <v>275</v>
      </c>
      <c r="G17" s="257">
        <v>314</v>
      </c>
      <c r="H17" s="257">
        <v>-39</v>
      </c>
    </row>
    <row r="18" spans="1:8" ht="18.95" customHeight="1" x14ac:dyDescent="0.15">
      <c r="A18" s="15" t="s">
        <v>568</v>
      </c>
      <c r="B18" s="256">
        <v>-123</v>
      </c>
      <c r="C18" s="257">
        <v>61</v>
      </c>
      <c r="D18" s="257">
        <v>149</v>
      </c>
      <c r="E18" s="257">
        <v>-88</v>
      </c>
      <c r="F18" s="257">
        <v>275</v>
      </c>
      <c r="G18" s="257">
        <v>310</v>
      </c>
      <c r="H18" s="257">
        <v>-35</v>
      </c>
    </row>
    <row r="19" spans="1:8" ht="18.95" customHeight="1" thickBot="1" x14ac:dyDescent="0.2">
      <c r="A19" s="263" t="s">
        <v>569</v>
      </c>
      <c r="B19" s="485">
        <v>-162</v>
      </c>
      <c r="C19" s="486">
        <v>50</v>
      </c>
      <c r="D19" s="486">
        <v>166</v>
      </c>
      <c r="E19" s="486">
        <v>-116</v>
      </c>
      <c r="F19" s="486">
        <v>255</v>
      </c>
      <c r="G19" s="486">
        <v>301</v>
      </c>
      <c r="H19" s="486">
        <v>-46</v>
      </c>
    </row>
    <row r="20" spans="1:8" ht="18.95" customHeight="1" x14ac:dyDescent="0.15">
      <c r="A20" s="75" t="s">
        <v>557</v>
      </c>
      <c r="B20" s="74"/>
      <c r="C20" s="74"/>
      <c r="D20" s="74"/>
      <c r="E20" s="74"/>
      <c r="F20" s="74"/>
      <c r="H20" s="80" t="s">
        <v>364</v>
      </c>
    </row>
  </sheetData>
  <phoneticPr fontId="4"/>
  <printOptions horizontalCentered="1"/>
  <pageMargins left="0.59055118110236227" right="0.59055118110236227" top="0.59055118110236227" bottom="0.39370078740157483" header="0.51181102362204722" footer="0.51181102362204722"/>
  <pageSetup paperSize="9" scale="92" firstPageNumber="9" orientation="portrait" r:id="rId1"/>
  <headerFooter scaleWithDoc="0" alignWithMargins="0">
    <oddFooter>&amp;C11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1"/>
  <sheetViews>
    <sheetView showGridLines="0" view="pageBreakPreview" zoomScale="80" zoomScaleNormal="100" zoomScaleSheetLayoutView="80" workbookViewId="0"/>
  </sheetViews>
  <sheetFormatPr defaultColWidth="4.875" defaultRowHeight="18.95" customHeight="1" x14ac:dyDescent="0.15"/>
  <cols>
    <col min="1" max="1" width="14.75" style="1" customWidth="1"/>
    <col min="2" max="6" width="14.625" style="1" customWidth="1"/>
    <col min="7" max="7" width="5.5" style="1" bestFit="1" customWidth="1"/>
    <col min="8" max="9" width="9.625" style="1" customWidth="1"/>
    <col min="10" max="16384" width="4.875" style="1"/>
  </cols>
  <sheetData>
    <row r="1" spans="1:6" ht="24" customHeight="1" thickBot="1" x14ac:dyDescent="0.2">
      <c r="A1" s="30" t="s">
        <v>365</v>
      </c>
      <c r="B1" s="48"/>
      <c r="C1" s="48"/>
      <c r="D1" s="48"/>
      <c r="E1" s="48"/>
      <c r="F1" s="48"/>
    </row>
    <row r="2" spans="1:6" ht="18.95" customHeight="1" x14ac:dyDescent="0.15">
      <c r="A2" s="283" t="s">
        <v>550</v>
      </c>
      <c r="B2" s="284" t="s">
        <v>366</v>
      </c>
      <c r="C2" s="284" t="s">
        <v>367</v>
      </c>
      <c r="D2" s="284" t="s">
        <v>368</v>
      </c>
      <c r="E2" s="284" t="s">
        <v>369</v>
      </c>
      <c r="F2" s="220" t="s">
        <v>370</v>
      </c>
    </row>
    <row r="3" spans="1:6" ht="18.95" customHeight="1" x14ac:dyDescent="0.15">
      <c r="A3" s="285"/>
      <c r="B3" s="281" t="s">
        <v>551</v>
      </c>
      <c r="C3" s="281" t="s">
        <v>551</v>
      </c>
      <c r="D3" s="281" t="s">
        <v>549</v>
      </c>
      <c r="E3" s="281" t="s">
        <v>549</v>
      </c>
      <c r="F3" s="282" t="s">
        <v>549</v>
      </c>
    </row>
    <row r="4" spans="1:6" ht="18.95" customHeight="1" x14ac:dyDescent="0.15">
      <c r="A4" s="15" t="s">
        <v>570</v>
      </c>
      <c r="B4" s="256">
        <v>538</v>
      </c>
      <c r="C4" s="257">
        <v>235</v>
      </c>
      <c r="D4" s="257">
        <v>850</v>
      </c>
      <c r="E4" s="257">
        <v>1646</v>
      </c>
      <c r="F4" s="257">
        <v>37</v>
      </c>
    </row>
    <row r="5" spans="1:6" ht="18.95" customHeight="1" x14ac:dyDescent="0.15">
      <c r="A5" s="15" t="s">
        <v>353</v>
      </c>
      <c r="B5" s="256">
        <v>534</v>
      </c>
      <c r="C5" s="257">
        <v>216</v>
      </c>
      <c r="D5" s="257">
        <v>773</v>
      </c>
      <c r="E5" s="257">
        <v>1662</v>
      </c>
      <c r="F5" s="257">
        <v>32</v>
      </c>
    </row>
    <row r="6" spans="1:6" ht="18.95" customHeight="1" x14ac:dyDescent="0.15">
      <c r="A6" s="15" t="s">
        <v>571</v>
      </c>
      <c r="B6" s="256">
        <v>494</v>
      </c>
      <c r="C6" s="257">
        <v>191</v>
      </c>
      <c r="D6" s="257">
        <v>709</v>
      </c>
      <c r="E6" s="257">
        <v>1622</v>
      </c>
      <c r="F6" s="257">
        <v>20</v>
      </c>
    </row>
    <row r="7" spans="1:6" ht="18.95" customHeight="1" x14ac:dyDescent="0.15">
      <c r="A7" s="33" t="s">
        <v>572</v>
      </c>
      <c r="B7" s="483">
        <v>419</v>
      </c>
      <c r="C7" s="484">
        <v>206</v>
      </c>
      <c r="D7" s="484">
        <v>726</v>
      </c>
      <c r="E7" s="484">
        <v>1735</v>
      </c>
      <c r="F7" s="484">
        <v>15</v>
      </c>
    </row>
    <row r="8" spans="1:6" ht="18.95" customHeight="1" x14ac:dyDescent="0.15">
      <c r="A8" s="15" t="s">
        <v>558</v>
      </c>
      <c r="B8" s="256">
        <v>35</v>
      </c>
      <c r="C8" s="257">
        <v>14</v>
      </c>
      <c r="D8" s="257">
        <v>57</v>
      </c>
      <c r="E8" s="257">
        <v>168</v>
      </c>
      <c r="F8" s="257">
        <v>1</v>
      </c>
    </row>
    <row r="9" spans="1:6" ht="18.95" customHeight="1" x14ac:dyDescent="0.15">
      <c r="A9" s="15" t="s">
        <v>559</v>
      </c>
      <c r="B9" s="256">
        <v>38</v>
      </c>
      <c r="C9" s="257">
        <v>15</v>
      </c>
      <c r="D9" s="257">
        <v>57</v>
      </c>
      <c r="E9" s="257">
        <v>138</v>
      </c>
      <c r="F9" s="257">
        <v>2</v>
      </c>
    </row>
    <row r="10" spans="1:6" ht="18.95" customHeight="1" x14ac:dyDescent="0.15">
      <c r="A10" s="15" t="s">
        <v>560</v>
      </c>
      <c r="B10" s="256">
        <v>59</v>
      </c>
      <c r="C10" s="257">
        <v>29</v>
      </c>
      <c r="D10" s="257">
        <v>63</v>
      </c>
      <c r="E10" s="257">
        <v>158</v>
      </c>
      <c r="F10" s="257">
        <v>2</v>
      </c>
    </row>
    <row r="11" spans="1:6" ht="18.95" customHeight="1" x14ac:dyDescent="0.15">
      <c r="A11" s="15" t="s">
        <v>561</v>
      </c>
      <c r="B11" s="256">
        <v>22</v>
      </c>
      <c r="C11" s="257">
        <v>23</v>
      </c>
      <c r="D11" s="257">
        <v>62</v>
      </c>
      <c r="E11" s="257">
        <v>139</v>
      </c>
      <c r="F11" s="257">
        <v>2</v>
      </c>
    </row>
    <row r="12" spans="1:6" ht="18.95" customHeight="1" x14ac:dyDescent="0.15">
      <c r="A12" s="15" t="s">
        <v>562</v>
      </c>
      <c r="B12" s="256">
        <v>22</v>
      </c>
      <c r="C12" s="257">
        <v>21</v>
      </c>
      <c r="D12" s="257">
        <v>59</v>
      </c>
      <c r="E12" s="257">
        <v>135</v>
      </c>
      <c r="F12" s="257">
        <v>0</v>
      </c>
    </row>
    <row r="13" spans="1:6" ht="18.95" customHeight="1" x14ac:dyDescent="0.15">
      <c r="A13" s="15" t="s">
        <v>563</v>
      </c>
      <c r="B13" s="256">
        <v>35</v>
      </c>
      <c r="C13" s="257">
        <v>16</v>
      </c>
      <c r="D13" s="257">
        <v>51</v>
      </c>
      <c r="E13" s="257">
        <v>132</v>
      </c>
      <c r="F13" s="257">
        <v>0</v>
      </c>
    </row>
    <row r="14" spans="1:6" ht="18.95" customHeight="1" x14ac:dyDescent="0.15">
      <c r="A14" s="15" t="s">
        <v>564</v>
      </c>
      <c r="B14" s="256">
        <v>27</v>
      </c>
      <c r="C14" s="257">
        <v>20</v>
      </c>
      <c r="D14" s="257">
        <v>74</v>
      </c>
      <c r="E14" s="257">
        <v>148</v>
      </c>
      <c r="F14" s="257">
        <v>3</v>
      </c>
    </row>
    <row r="15" spans="1:6" ht="18.95" customHeight="1" x14ac:dyDescent="0.15">
      <c r="A15" s="15" t="s">
        <v>565</v>
      </c>
      <c r="B15" s="256">
        <v>35</v>
      </c>
      <c r="C15" s="257">
        <v>8</v>
      </c>
      <c r="D15" s="257">
        <v>50</v>
      </c>
      <c r="E15" s="257">
        <v>130</v>
      </c>
      <c r="F15" s="257">
        <v>1</v>
      </c>
    </row>
    <row r="16" spans="1:6" ht="18.95" customHeight="1" x14ac:dyDescent="0.15">
      <c r="A16" s="15" t="s">
        <v>566</v>
      </c>
      <c r="B16" s="256">
        <v>29</v>
      </c>
      <c r="C16" s="257">
        <v>16</v>
      </c>
      <c r="D16" s="257">
        <v>62</v>
      </c>
      <c r="E16" s="257">
        <v>125</v>
      </c>
      <c r="F16" s="257">
        <v>1</v>
      </c>
    </row>
    <row r="17" spans="1:6" ht="18.95" customHeight="1" x14ac:dyDescent="0.15">
      <c r="A17" s="15" t="s">
        <v>567</v>
      </c>
      <c r="B17" s="256">
        <v>28</v>
      </c>
      <c r="C17" s="257">
        <v>11</v>
      </c>
      <c r="D17" s="257">
        <v>68</v>
      </c>
      <c r="E17" s="257">
        <v>141</v>
      </c>
      <c r="F17" s="257">
        <v>0</v>
      </c>
    </row>
    <row r="18" spans="1:6" ht="18.95" customHeight="1" x14ac:dyDescent="0.15">
      <c r="A18" s="15" t="s">
        <v>568</v>
      </c>
      <c r="B18" s="256">
        <v>54</v>
      </c>
      <c r="C18" s="257">
        <v>13</v>
      </c>
      <c r="D18" s="257">
        <v>63</v>
      </c>
      <c r="E18" s="257">
        <v>154</v>
      </c>
      <c r="F18" s="257">
        <v>0</v>
      </c>
    </row>
    <row r="19" spans="1:6" ht="18.95" customHeight="1" thickBot="1" x14ac:dyDescent="0.2">
      <c r="A19" s="263" t="s">
        <v>569</v>
      </c>
      <c r="B19" s="485">
        <v>35</v>
      </c>
      <c r="C19" s="486">
        <v>20</v>
      </c>
      <c r="D19" s="486">
        <v>60</v>
      </c>
      <c r="E19" s="486">
        <v>167</v>
      </c>
      <c r="F19" s="486">
        <v>3</v>
      </c>
    </row>
    <row r="20" spans="1:6" s="100" customFormat="1" ht="18.95" customHeight="1" x14ac:dyDescent="0.15">
      <c r="A20" s="369" t="s">
        <v>540</v>
      </c>
      <c r="B20" s="371"/>
      <c r="C20" s="371"/>
      <c r="D20" s="371"/>
      <c r="E20" s="371"/>
      <c r="F20" s="80" t="s">
        <v>556</v>
      </c>
    </row>
    <row r="21" spans="1:6" ht="18.95" customHeight="1" x14ac:dyDescent="0.15">
      <c r="A21" s="76"/>
    </row>
  </sheetData>
  <phoneticPr fontId="2"/>
  <printOptions horizontalCentered="1"/>
  <pageMargins left="0.59055118110236227" right="0.59055118110236227" top="0.59055118110236227" bottom="0.39370078740157483" header="0.51181102362204722" footer="0.51181102362204722"/>
  <pageSetup paperSize="9" scale="92" firstPageNumber="9" orientation="portrait" r:id="rId1"/>
  <headerFooter scaleWithDoc="0" alignWithMargins="0">
    <oddFooter>&amp;C11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3"/>
  <sheetViews>
    <sheetView showGridLines="0" view="pageBreakPreview" zoomScale="90" zoomScaleNormal="90" zoomScaleSheetLayoutView="90" workbookViewId="0"/>
  </sheetViews>
  <sheetFormatPr defaultColWidth="10.625" defaultRowHeight="21" customHeight="1" x14ac:dyDescent="0.15"/>
  <cols>
    <col min="1" max="1" width="17" style="100" customWidth="1"/>
    <col min="2" max="2" width="7.5" style="100" customWidth="1"/>
    <col min="3" max="5" width="28.625" style="100" customWidth="1"/>
    <col min="6" max="6" width="4.125" style="100" customWidth="1"/>
    <col min="7" max="16384" width="10.625" style="100"/>
  </cols>
  <sheetData>
    <row r="1" spans="1:7" ht="21" customHeight="1" x14ac:dyDescent="0.15">
      <c r="A1" s="30" t="s">
        <v>371</v>
      </c>
      <c r="B1" s="27"/>
      <c r="C1" s="27"/>
      <c r="D1" s="27"/>
      <c r="E1" s="27"/>
    </row>
    <row r="2" spans="1:7" ht="21" customHeight="1" thickBot="1" x14ac:dyDescent="0.2">
      <c r="A2" s="50"/>
      <c r="B2" s="217"/>
      <c r="C2" s="217"/>
      <c r="E2" s="435" t="s">
        <v>831</v>
      </c>
    </row>
    <row r="3" spans="1:7" ht="21" customHeight="1" x14ac:dyDescent="0.15">
      <c r="A3" s="92" t="s">
        <v>266</v>
      </c>
      <c r="B3" s="86" t="s">
        <v>541</v>
      </c>
      <c r="C3" s="220" t="s">
        <v>575</v>
      </c>
      <c r="D3" s="220" t="s">
        <v>576</v>
      </c>
      <c r="E3" s="332" t="s">
        <v>574</v>
      </c>
    </row>
    <row r="4" spans="1:7" s="330" customFormat="1" ht="21" customHeight="1" x14ac:dyDescent="0.15">
      <c r="A4" s="303" t="s">
        <v>372</v>
      </c>
      <c r="B4" s="475"/>
      <c r="C4" s="167">
        <v>56070</v>
      </c>
      <c r="D4" s="167">
        <v>55624</v>
      </c>
      <c r="E4" s="476">
        <v>54336</v>
      </c>
      <c r="F4" s="477"/>
      <c r="G4" s="477"/>
    </row>
    <row r="5" spans="1:7" s="330" customFormat="1" ht="21" customHeight="1" x14ac:dyDescent="0.15">
      <c r="A5" s="243" t="s">
        <v>373</v>
      </c>
      <c r="B5" s="304" t="s">
        <v>549</v>
      </c>
      <c r="C5" s="165">
        <v>125385</v>
      </c>
      <c r="D5" s="165">
        <v>122138</v>
      </c>
      <c r="E5" s="476">
        <v>115321</v>
      </c>
      <c r="F5" s="477"/>
      <c r="G5" s="477"/>
    </row>
    <row r="6" spans="1:7" s="330" customFormat="1" ht="21" customHeight="1" x14ac:dyDescent="0.15">
      <c r="A6" s="244" t="s">
        <v>374</v>
      </c>
      <c r="B6" s="286" t="s">
        <v>578</v>
      </c>
      <c r="C6" s="166">
        <v>1001</v>
      </c>
      <c r="D6" s="166">
        <v>975</v>
      </c>
      <c r="E6" s="478">
        <v>920</v>
      </c>
      <c r="F6" s="477"/>
      <c r="G6" s="477"/>
    </row>
    <row r="7" spans="1:7" s="330" customFormat="1" ht="21" customHeight="1" x14ac:dyDescent="0.15">
      <c r="A7" s="157" t="s">
        <v>375</v>
      </c>
      <c r="B7" s="97" t="s">
        <v>249</v>
      </c>
      <c r="C7" s="166">
        <v>56868</v>
      </c>
      <c r="D7" s="166">
        <v>55482</v>
      </c>
      <c r="E7" s="478">
        <v>52398</v>
      </c>
    </row>
    <row r="8" spans="1:7" s="330" customFormat="1" ht="21" customHeight="1" x14ac:dyDescent="0.15">
      <c r="A8" s="157" t="s">
        <v>376</v>
      </c>
      <c r="B8" s="97" t="s">
        <v>249</v>
      </c>
      <c r="C8" s="166">
        <v>68517</v>
      </c>
      <c r="D8" s="166">
        <v>66656</v>
      </c>
      <c r="E8" s="478">
        <v>62923</v>
      </c>
    </row>
    <row r="9" spans="1:7" ht="21" customHeight="1" x14ac:dyDescent="0.15">
      <c r="A9" s="104" t="s">
        <v>579</v>
      </c>
      <c r="B9" s="97" t="s">
        <v>249</v>
      </c>
      <c r="C9" s="113">
        <f>IF(SUM(C7)=0,(IF(SUM(C8)=0,"…","男人口なし")),(IF(SUM(C8)=0,"女人口なし",(SUM(C7)/SUM(C8)*100))))</f>
        <v>82.9983799640965</v>
      </c>
      <c r="D9" s="113">
        <f>IF(SUM(D7)=0,(IF(SUM(D8)=0,"…","男人口なし")),(IF(SUM(D8)=0,"女人口なし",(SUM(D7)/SUM(D8)*100))))</f>
        <v>83.236317810849741</v>
      </c>
      <c r="E9" s="113">
        <v>83.27</v>
      </c>
    </row>
    <row r="10" spans="1:7" s="330" customFormat="1" ht="21" customHeight="1" x14ac:dyDescent="0.15">
      <c r="A10" s="157" t="s">
        <v>377</v>
      </c>
      <c r="B10" s="311" t="s">
        <v>249</v>
      </c>
      <c r="C10" s="166">
        <v>14098</v>
      </c>
      <c r="D10" s="166">
        <v>13396</v>
      </c>
      <c r="E10" s="478">
        <v>11840</v>
      </c>
    </row>
    <row r="11" spans="1:7" ht="21" customHeight="1" x14ac:dyDescent="0.15">
      <c r="A11" s="104" t="s">
        <v>378</v>
      </c>
      <c r="B11" s="97"/>
      <c r="C11" s="114">
        <f>IF(SUM(C10)=0,"…",(IF(SUM(C13)=0,"…",(SUM(C10)/SUM(C13)*100))))</f>
        <v>18.648641498452339</v>
      </c>
      <c r="D11" s="114">
        <f>IF(SUM(D10)=0,"…",(IF(SUM(D13)=0,"…",(SUM(D10)/SUM(D13)*100))))</f>
        <v>19.445775087459534</v>
      </c>
      <c r="E11" s="114">
        <f>E10/E13*100</f>
        <v>20.031129457941397</v>
      </c>
    </row>
    <row r="12" spans="1:7" ht="21" customHeight="1" x14ac:dyDescent="0.15">
      <c r="A12" s="104" t="s">
        <v>379</v>
      </c>
      <c r="B12" s="97" t="s">
        <v>267</v>
      </c>
      <c r="C12" s="114">
        <f>IF(SUM(C10)=0,"…",(IF(SUM(C5)=0,"総人口なし",(SUM(C10)/SUM(C5)*100))))</f>
        <v>11.243769190892053</v>
      </c>
      <c r="D12" s="114">
        <f>IF(SUM(D10)=0,"…",(IF(SUM(D5)=0,"総人口なし",(SUM(D10)/SUM(D5)*100))))</f>
        <v>10.967921531382535</v>
      </c>
      <c r="E12" s="479">
        <v>10.76</v>
      </c>
    </row>
    <row r="13" spans="1:7" s="330" customFormat="1" ht="21" customHeight="1" x14ac:dyDescent="0.15">
      <c r="A13" s="157" t="s">
        <v>380</v>
      </c>
      <c r="B13" s="311" t="s">
        <v>249</v>
      </c>
      <c r="C13" s="166">
        <v>75598</v>
      </c>
      <c r="D13" s="166">
        <v>68889</v>
      </c>
      <c r="E13" s="478">
        <v>59108</v>
      </c>
    </row>
    <row r="14" spans="1:7" ht="21" customHeight="1" x14ac:dyDescent="0.15">
      <c r="A14" s="104" t="s">
        <v>381</v>
      </c>
      <c r="B14" s="97" t="s">
        <v>267</v>
      </c>
      <c r="C14" s="114">
        <f>IF(SUM(C13)=0,"…",(IF(SUM(C5)=0,"総人口なし",(SUM(C13)/SUM(C5)*100))))</f>
        <v>60.292698488654942</v>
      </c>
      <c r="D14" s="114">
        <f>IF(SUM(D13)=0,"…",(IF(SUM(D5)=0,"総人口なし",(SUM(D13)/SUM(D5)*100))))</f>
        <v>56.402593787355279</v>
      </c>
      <c r="E14" s="479">
        <v>53.75</v>
      </c>
    </row>
    <row r="15" spans="1:7" s="330" customFormat="1" ht="21" customHeight="1" x14ac:dyDescent="0.15">
      <c r="A15" s="157" t="s">
        <v>382</v>
      </c>
      <c r="B15" s="311" t="s">
        <v>249</v>
      </c>
      <c r="C15" s="166">
        <v>60046</v>
      </c>
      <c r="D15" s="166">
        <v>56470</v>
      </c>
      <c r="E15" s="480" t="s">
        <v>830</v>
      </c>
    </row>
    <row r="16" spans="1:7" ht="21" customHeight="1" x14ac:dyDescent="0.15">
      <c r="A16" s="104" t="s">
        <v>383</v>
      </c>
      <c r="B16" s="97" t="s">
        <v>267</v>
      </c>
      <c r="C16" s="114">
        <f>IF(SUM(C15)=0,"…",(IF(SUM(C5)=0,"総人口なし",(SUM(C15)/SUM(C5)*100))))</f>
        <v>47.889300953064563</v>
      </c>
      <c r="D16" s="114">
        <f>IF(SUM(D15)=0,"…",(IF(SUM(D5)=0,"総人口なし",(SUM(D15)/SUM(D5)*100))))</f>
        <v>46.234587106387856</v>
      </c>
      <c r="E16" s="480" t="s">
        <v>830</v>
      </c>
    </row>
    <row r="17" spans="1:5" s="330" customFormat="1" ht="21" customHeight="1" x14ac:dyDescent="0.15">
      <c r="A17" s="157" t="s">
        <v>384</v>
      </c>
      <c r="B17" s="311" t="s">
        <v>249</v>
      </c>
      <c r="C17" s="166">
        <v>34465</v>
      </c>
      <c r="D17" s="166">
        <v>38250</v>
      </c>
      <c r="E17" s="478">
        <v>39108</v>
      </c>
    </row>
    <row r="18" spans="1:5" ht="21" customHeight="1" x14ac:dyDescent="0.15">
      <c r="A18" s="104" t="s">
        <v>385</v>
      </c>
      <c r="B18" s="97"/>
      <c r="C18" s="114">
        <f>IF(SUM(C17)=0,"…",(IF(SUM(C13)=0,"…",(SUM(C17)/SUM(C13)*100))))</f>
        <v>45.589830418794151</v>
      </c>
      <c r="D18" s="114">
        <f>IF(SUM(D17)=0,"…",(IF(SUM(D13)=0,"…",(SUM(D17)/SUM(D13)*100))))</f>
        <v>55.524103993380656</v>
      </c>
      <c r="E18" s="114">
        <f>E17/E13*100</f>
        <v>66.16363267239629</v>
      </c>
    </row>
    <row r="19" spans="1:5" ht="21" customHeight="1" x14ac:dyDescent="0.15">
      <c r="A19" s="104" t="s">
        <v>386</v>
      </c>
      <c r="B19" s="97" t="s">
        <v>267</v>
      </c>
      <c r="C19" s="114">
        <f>IF(SUM(C17)=0,"…",(IF(SUM(C5)=0,"総人口なし",(SUM(C17)/SUM(C5)*100))))</f>
        <v>27.487338995892653</v>
      </c>
      <c r="D19" s="114">
        <f>IF(SUM(D17)=0,"…",(IF(SUM(D5)=0,"総人口なし",(SUM(D17)/SUM(D5)*100))))</f>
        <v>31.317034829455203</v>
      </c>
      <c r="E19" s="479">
        <v>35.479999999999997</v>
      </c>
    </row>
    <row r="20" spans="1:5" ht="21" customHeight="1" x14ac:dyDescent="0.15">
      <c r="A20" s="104" t="s">
        <v>387</v>
      </c>
      <c r="B20" s="97"/>
      <c r="C20" s="114">
        <f>IF(SUM(C17)=0,"…",(IF(SUM(C10)=0,"…",(SUM(C17)/SUM(C10)*100))))</f>
        <v>244.46730032628744</v>
      </c>
      <c r="D20" s="114">
        <f>IF(SUM(D17)=0,"…",(IF(SUM(D10)=0,"…",(SUM(D17)/SUM(D10)*100))))</f>
        <v>285.53299492385787</v>
      </c>
      <c r="E20" s="114">
        <f>E17/E10*100</f>
        <v>330.30405405405406</v>
      </c>
    </row>
    <row r="21" spans="1:5" s="330" customFormat="1" ht="21" customHeight="1" x14ac:dyDescent="0.15">
      <c r="A21" s="157" t="s">
        <v>388</v>
      </c>
      <c r="B21" s="311" t="s">
        <v>249</v>
      </c>
      <c r="C21" s="166">
        <v>48563</v>
      </c>
      <c r="D21" s="166">
        <v>51646</v>
      </c>
      <c r="E21" s="478">
        <v>50858</v>
      </c>
    </row>
    <row r="22" spans="1:5" ht="21" customHeight="1" x14ac:dyDescent="0.15">
      <c r="A22" s="104" t="s">
        <v>389</v>
      </c>
      <c r="B22" s="97"/>
      <c r="C22" s="114">
        <f>IF(SUM(C21)=0,"…",(IF(SUM(C13)=0,"…",(SUM(C21)/SUM(C13)*100))))</f>
        <v>64.238471917246486</v>
      </c>
      <c r="D22" s="114">
        <f>IF(SUM(D21)=0,"…",(IF(SUM(D13)=0,"…",(SUM(D21)/SUM(D13)*100))))</f>
        <v>74.969879080840201</v>
      </c>
      <c r="E22" s="114">
        <f>(E10+E17)/E13*100</f>
        <v>86.194762130337693</v>
      </c>
    </row>
    <row r="23" spans="1:5" ht="21" customHeight="1" x14ac:dyDescent="0.15">
      <c r="A23" s="104" t="s">
        <v>390</v>
      </c>
      <c r="B23" s="97" t="s">
        <v>267</v>
      </c>
      <c r="C23" s="114">
        <f>IF(SUM(C21)=0,"…",(IF(SUM(C5)=0,"総人口なし",(SUM(C21)/SUM(C5)*100))))</f>
        <v>38.731108186784702</v>
      </c>
      <c r="D23" s="114">
        <f>IF(SUM(D21)=0,"…",(IF(SUM(D5)=0,"総人口なし",(SUM(D21)/SUM(D5)*100))))</f>
        <v>42.284956360837739</v>
      </c>
      <c r="E23" s="479">
        <f>SUM(E12,E19)</f>
        <v>46.239999999999995</v>
      </c>
    </row>
    <row r="24" spans="1:5" ht="21" customHeight="1" x14ac:dyDescent="0.15">
      <c r="A24" s="104" t="s">
        <v>391</v>
      </c>
      <c r="B24" s="97" t="s">
        <v>577</v>
      </c>
      <c r="C24" s="114">
        <v>18.47</v>
      </c>
      <c r="D24" s="114">
        <v>18.36</v>
      </c>
      <c r="E24" s="481">
        <v>18.07</v>
      </c>
    </row>
    <row r="25" spans="1:5" s="330" customFormat="1" ht="21" customHeight="1" x14ac:dyDescent="0.15">
      <c r="A25" s="157" t="s">
        <v>392</v>
      </c>
      <c r="B25" s="311" t="s">
        <v>249</v>
      </c>
      <c r="C25" s="166">
        <v>111401</v>
      </c>
      <c r="D25" s="166">
        <v>107735</v>
      </c>
      <c r="E25" s="478">
        <v>101008</v>
      </c>
    </row>
    <row r="26" spans="1:5" s="330" customFormat="1" ht="21" customHeight="1" x14ac:dyDescent="0.15">
      <c r="A26" s="157" t="s">
        <v>393</v>
      </c>
      <c r="B26" s="311" t="s">
        <v>249</v>
      </c>
      <c r="C26" s="166">
        <v>122959</v>
      </c>
      <c r="D26" s="166">
        <v>121106</v>
      </c>
      <c r="E26" s="480" t="s">
        <v>830</v>
      </c>
    </row>
    <row r="27" spans="1:5" s="330" customFormat="1" ht="21" customHeight="1" x14ac:dyDescent="0.15">
      <c r="A27" s="157" t="s">
        <v>394</v>
      </c>
      <c r="B27" s="311" t="s">
        <v>249</v>
      </c>
      <c r="C27" s="166">
        <v>11288</v>
      </c>
      <c r="D27" s="166">
        <v>13440</v>
      </c>
      <c r="E27" s="480" t="s">
        <v>830</v>
      </c>
    </row>
    <row r="28" spans="1:5" s="330" customFormat="1" ht="21" customHeight="1" thickBot="1" x14ac:dyDescent="0.2">
      <c r="A28" s="331" t="s">
        <v>395</v>
      </c>
      <c r="B28" s="312" t="s">
        <v>249</v>
      </c>
      <c r="C28" s="168">
        <v>13714</v>
      </c>
      <c r="D28" s="168">
        <v>12408</v>
      </c>
      <c r="E28" s="482" t="s">
        <v>830</v>
      </c>
    </row>
    <row r="29" spans="1:5" ht="21" customHeight="1" x14ac:dyDescent="0.15">
      <c r="A29" s="99" t="s">
        <v>679</v>
      </c>
      <c r="B29" s="61"/>
      <c r="C29" s="60"/>
      <c r="D29" s="257"/>
      <c r="E29" s="94" t="s">
        <v>845</v>
      </c>
    </row>
    <row r="30" spans="1:5" ht="21" customHeight="1" x14ac:dyDescent="0.15">
      <c r="A30" s="99" t="s">
        <v>680</v>
      </c>
      <c r="B30" s="13"/>
      <c r="C30" s="13"/>
      <c r="D30" s="13"/>
    </row>
    <row r="31" spans="1:5" ht="21" customHeight="1" x14ac:dyDescent="0.15">
      <c r="A31" s="99" t="s">
        <v>819</v>
      </c>
      <c r="B31" s="13"/>
      <c r="C31" s="13"/>
      <c r="D31" s="13"/>
    </row>
    <row r="32" spans="1:5" ht="21" customHeight="1" x14ac:dyDescent="0.15">
      <c r="A32" s="99" t="s">
        <v>681</v>
      </c>
      <c r="B32" s="13"/>
      <c r="C32" s="13"/>
      <c r="D32" s="13"/>
    </row>
    <row r="33" spans="1:1" ht="21" customHeight="1" x14ac:dyDescent="0.15">
      <c r="A33" s="100" t="s">
        <v>846</v>
      </c>
    </row>
  </sheetData>
  <phoneticPr fontId="2"/>
  <printOptions horizontalCentered="1"/>
  <pageMargins left="0.59055118110236227" right="0.59055118110236227" top="0.59055118110236227" bottom="0.39370078740157483" header="0.51181102362204722" footer="0.51181102362204722"/>
  <pageSetup paperSize="9" scale="70" firstPageNumber="12" orientation="portrait" useFirstPageNumber="1"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91"/>
  <sheetViews>
    <sheetView showGridLines="0" view="pageBreakPreview" zoomScale="75" zoomScaleNormal="90" zoomScaleSheetLayoutView="75" workbookViewId="0"/>
  </sheetViews>
  <sheetFormatPr defaultColWidth="10.625" defaultRowHeight="15.95" customHeight="1" x14ac:dyDescent="0.15"/>
  <cols>
    <col min="1" max="10" width="15.125" style="100" customWidth="1"/>
    <col min="11" max="11" width="6.625" style="100" customWidth="1"/>
    <col min="12" max="12" width="4.875" style="100" customWidth="1"/>
    <col min="13" max="16384" width="10.625" style="100"/>
  </cols>
  <sheetData>
    <row r="1" spans="1:10" ht="23.25" customHeight="1" x14ac:dyDescent="0.15">
      <c r="A1" s="313" t="s">
        <v>396</v>
      </c>
      <c r="B1" s="115"/>
      <c r="C1" s="115"/>
      <c r="D1" s="115"/>
      <c r="E1" s="115"/>
      <c r="F1" s="115"/>
      <c r="G1" s="115"/>
      <c r="H1" s="115"/>
      <c r="I1" s="115"/>
      <c r="J1" s="115"/>
    </row>
    <row r="2" spans="1:10" ht="15.95" customHeight="1" thickBot="1" x14ac:dyDescent="0.2">
      <c r="A2" s="96"/>
      <c r="B2" s="28"/>
      <c r="C2" s="50"/>
      <c r="D2" s="77"/>
      <c r="E2" s="77"/>
      <c r="F2" s="105"/>
      <c r="G2" s="105"/>
      <c r="H2" s="105"/>
      <c r="I2" s="105"/>
      <c r="J2" s="435" t="s">
        <v>831</v>
      </c>
    </row>
    <row r="3" spans="1:10" ht="15.95" customHeight="1" x14ac:dyDescent="0.15">
      <c r="A3" s="124" t="s">
        <v>397</v>
      </c>
      <c r="B3" s="125"/>
      <c r="C3" s="116" t="s">
        <v>445</v>
      </c>
      <c r="D3" s="88" t="s">
        <v>1</v>
      </c>
      <c r="E3" s="90" t="s">
        <v>298</v>
      </c>
      <c r="F3" s="88" t="s">
        <v>2</v>
      </c>
      <c r="G3" s="88" t="s">
        <v>3</v>
      </c>
      <c r="H3" s="334" t="s">
        <v>342</v>
      </c>
      <c r="I3" s="334" t="s">
        <v>343</v>
      </c>
      <c r="J3" s="335" t="s">
        <v>543</v>
      </c>
    </row>
    <row r="4" spans="1:10" ht="15.95" customHeight="1" x14ac:dyDescent="0.15">
      <c r="A4" s="15"/>
      <c r="B4" s="333"/>
      <c r="C4" s="287" t="s">
        <v>580</v>
      </c>
      <c r="D4" s="253"/>
      <c r="E4" s="254" t="s">
        <v>549</v>
      </c>
      <c r="F4" s="253" t="s">
        <v>549</v>
      </c>
      <c r="G4" s="253" t="s">
        <v>549</v>
      </c>
      <c r="H4" s="253" t="s">
        <v>578</v>
      </c>
      <c r="I4" s="253" t="s">
        <v>549</v>
      </c>
      <c r="J4" s="336" t="s">
        <v>581</v>
      </c>
    </row>
    <row r="5" spans="1:10" ht="15.95" customHeight="1" x14ac:dyDescent="0.15">
      <c r="A5" s="337"/>
      <c r="B5" s="338"/>
      <c r="C5" s="339"/>
      <c r="D5" s="89"/>
      <c r="E5" s="91"/>
      <c r="F5" s="126"/>
      <c r="G5" s="126"/>
      <c r="H5" s="340"/>
      <c r="I5" s="436" t="s">
        <v>832</v>
      </c>
      <c r="J5" s="437" t="s">
        <v>833</v>
      </c>
    </row>
    <row r="6" spans="1:10" ht="21" customHeight="1" x14ac:dyDescent="0.15">
      <c r="A6" s="123" t="s">
        <v>351</v>
      </c>
      <c r="B6" s="123"/>
      <c r="C6" s="438">
        <v>6340.76</v>
      </c>
      <c r="D6" s="439">
        <v>489249</v>
      </c>
      <c r="E6" s="440">
        <v>1123852</v>
      </c>
      <c r="F6" s="440">
        <v>533414</v>
      </c>
      <c r="G6" s="440">
        <v>590438</v>
      </c>
      <c r="H6" s="441">
        <v>177.2</v>
      </c>
      <c r="I6" s="442">
        <v>-42486</v>
      </c>
      <c r="J6" s="443">
        <v>-3.6426799999999999</v>
      </c>
    </row>
    <row r="7" spans="1:10" ht="17.25" customHeight="1" x14ac:dyDescent="0.15">
      <c r="A7" s="120" t="s">
        <v>574</v>
      </c>
      <c r="B7" s="121" t="s">
        <v>297</v>
      </c>
      <c r="C7" s="258"/>
      <c r="D7" s="259"/>
      <c r="E7" s="259"/>
      <c r="F7" s="259"/>
      <c r="G7" s="259"/>
      <c r="H7" s="260"/>
      <c r="I7" s="261"/>
      <c r="J7" s="262"/>
    </row>
    <row r="8" spans="1:10" s="341" customFormat="1" ht="15" customHeight="1" x14ac:dyDescent="0.15">
      <c r="A8" s="317" t="s">
        <v>268</v>
      </c>
      <c r="B8" s="122"/>
      <c r="C8" s="438">
        <v>502.39</v>
      </c>
      <c r="D8" s="440">
        <v>209539</v>
      </c>
      <c r="E8" s="440">
        <v>475614</v>
      </c>
      <c r="F8" s="444">
        <v>228421</v>
      </c>
      <c r="G8" s="445">
        <v>247193</v>
      </c>
      <c r="H8" s="446">
        <v>946.7</v>
      </c>
      <c r="I8" s="447">
        <v>-2532</v>
      </c>
      <c r="J8" s="448">
        <v>-0.52954999999999997</v>
      </c>
    </row>
    <row r="9" spans="1:10" ht="15" customHeight="1" x14ac:dyDescent="0.15">
      <c r="A9" s="314"/>
      <c r="B9" s="117" t="s">
        <v>827</v>
      </c>
      <c r="C9" s="258">
        <v>360.84</v>
      </c>
      <c r="D9" s="449">
        <v>204325</v>
      </c>
      <c r="E9" s="449">
        <v>464016</v>
      </c>
      <c r="F9" s="450">
        <v>223034</v>
      </c>
      <c r="G9" s="450">
        <v>240982</v>
      </c>
      <c r="H9" s="260">
        <v>1285.9000000000001</v>
      </c>
      <c r="I9" s="261">
        <v>-620</v>
      </c>
      <c r="J9" s="451">
        <v>-0.13344</v>
      </c>
    </row>
    <row r="10" spans="1:10" ht="15" customHeight="1" x14ac:dyDescent="0.15">
      <c r="A10" s="315"/>
      <c r="B10" s="117" t="s">
        <v>22</v>
      </c>
      <c r="C10" s="452">
        <v>90.74</v>
      </c>
      <c r="D10" s="453">
        <v>1709</v>
      </c>
      <c r="E10" s="453">
        <v>4046</v>
      </c>
      <c r="F10" s="454">
        <v>1865</v>
      </c>
      <c r="G10" s="454">
        <v>2181</v>
      </c>
      <c r="H10" s="260">
        <v>44.6</v>
      </c>
      <c r="I10" s="455">
        <v>-518</v>
      </c>
      <c r="J10" s="451">
        <v>-11.349690000000001</v>
      </c>
    </row>
    <row r="11" spans="1:10" ht="15" customHeight="1" x14ac:dyDescent="0.15">
      <c r="A11" s="315"/>
      <c r="B11" s="117" t="s">
        <v>26</v>
      </c>
      <c r="C11" s="258">
        <v>49.39</v>
      </c>
      <c r="D11" s="449">
        <v>3505</v>
      </c>
      <c r="E11" s="449">
        <v>7552</v>
      </c>
      <c r="F11" s="450">
        <v>3522</v>
      </c>
      <c r="G11" s="454">
        <v>4030</v>
      </c>
      <c r="H11" s="260">
        <v>152.9</v>
      </c>
      <c r="I11" s="261">
        <v>-1394</v>
      </c>
      <c r="J11" s="451">
        <v>-15.582380000000001</v>
      </c>
    </row>
    <row r="12" spans="1:10" s="341" customFormat="1" ht="15" customHeight="1" x14ac:dyDescent="0.15">
      <c r="A12" s="316" t="s">
        <v>269</v>
      </c>
      <c r="B12" s="118" t="s">
        <v>6</v>
      </c>
      <c r="C12" s="438">
        <v>125.34</v>
      </c>
      <c r="D12" s="440">
        <v>54336</v>
      </c>
      <c r="E12" s="444">
        <v>115321</v>
      </c>
      <c r="F12" s="444">
        <v>52398</v>
      </c>
      <c r="G12" s="444">
        <v>62923</v>
      </c>
      <c r="H12" s="446">
        <v>920.1</v>
      </c>
      <c r="I12" s="447">
        <v>-6817</v>
      </c>
      <c r="J12" s="448">
        <v>-5.5813899999999999</v>
      </c>
    </row>
    <row r="13" spans="1:10" s="341" customFormat="1" ht="15" customHeight="1" x14ac:dyDescent="0.15">
      <c r="A13" s="318" t="s">
        <v>270</v>
      </c>
      <c r="B13" s="122"/>
      <c r="C13" s="438">
        <v>491.44</v>
      </c>
      <c r="D13" s="440">
        <v>37571</v>
      </c>
      <c r="E13" s="440">
        <v>82863</v>
      </c>
      <c r="F13" s="444">
        <v>40307</v>
      </c>
      <c r="G13" s="445">
        <v>42556</v>
      </c>
      <c r="H13" s="446">
        <v>168.6</v>
      </c>
      <c r="I13" s="447">
        <v>-1102</v>
      </c>
      <c r="J13" s="448">
        <v>-1.3124499999999999</v>
      </c>
    </row>
    <row r="14" spans="1:10" ht="15" customHeight="1" x14ac:dyDescent="0.15">
      <c r="A14" s="314"/>
      <c r="B14" s="117" t="s">
        <v>7</v>
      </c>
      <c r="C14" s="258">
        <v>55.58</v>
      </c>
      <c r="D14" s="449">
        <v>32365</v>
      </c>
      <c r="E14" s="449">
        <v>70051</v>
      </c>
      <c r="F14" s="450">
        <v>34288</v>
      </c>
      <c r="G14" s="450">
        <v>35763</v>
      </c>
      <c r="H14" s="260">
        <v>1260.4000000000001</v>
      </c>
      <c r="I14" s="261">
        <v>259</v>
      </c>
      <c r="J14" s="451">
        <v>0.37109999999999999</v>
      </c>
    </row>
    <row r="15" spans="1:10" ht="15" customHeight="1" x14ac:dyDescent="0.15">
      <c r="A15" s="315"/>
      <c r="B15" s="117" t="s">
        <v>51</v>
      </c>
      <c r="C15" s="452">
        <v>46.02</v>
      </c>
      <c r="D15" s="453">
        <v>1892</v>
      </c>
      <c r="E15" s="453">
        <v>5040</v>
      </c>
      <c r="F15" s="454">
        <v>2346</v>
      </c>
      <c r="G15" s="454">
        <v>2694</v>
      </c>
      <c r="H15" s="260">
        <v>109.5</v>
      </c>
      <c r="I15" s="455">
        <v>-127</v>
      </c>
      <c r="J15" s="451">
        <v>-2.45791</v>
      </c>
    </row>
    <row r="16" spans="1:10" ht="15" customHeight="1" x14ac:dyDescent="0.15">
      <c r="A16" s="315"/>
      <c r="B16" s="117" t="s">
        <v>52</v>
      </c>
      <c r="C16" s="258">
        <v>85.46</v>
      </c>
      <c r="D16" s="449">
        <v>1061</v>
      </c>
      <c r="E16" s="449">
        <v>2531</v>
      </c>
      <c r="F16" s="450">
        <v>1200</v>
      </c>
      <c r="G16" s="454">
        <v>1331</v>
      </c>
      <c r="H16" s="260">
        <v>29.6</v>
      </c>
      <c r="I16" s="261">
        <v>-261</v>
      </c>
      <c r="J16" s="451">
        <v>-9.3481400000000008</v>
      </c>
    </row>
    <row r="17" spans="1:10" ht="15" customHeight="1" x14ac:dyDescent="0.15">
      <c r="A17" s="315"/>
      <c r="B17" s="117" t="s">
        <v>53</v>
      </c>
      <c r="C17" s="258">
        <v>183.7</v>
      </c>
      <c r="D17" s="449">
        <v>1382</v>
      </c>
      <c r="E17" s="449">
        <v>3229</v>
      </c>
      <c r="F17" s="450">
        <v>1525</v>
      </c>
      <c r="G17" s="454">
        <v>1704</v>
      </c>
      <c r="H17" s="260">
        <v>17.600000000000001</v>
      </c>
      <c r="I17" s="261">
        <v>-624</v>
      </c>
      <c r="J17" s="451">
        <v>-16.195170000000001</v>
      </c>
    </row>
    <row r="18" spans="1:10" ht="15" customHeight="1" x14ac:dyDescent="0.15">
      <c r="A18" s="315"/>
      <c r="B18" s="117" t="s">
        <v>54</v>
      </c>
      <c r="C18" s="452">
        <v>119.85</v>
      </c>
      <c r="D18" s="456">
        <v>871</v>
      </c>
      <c r="E18" s="453">
        <v>2012</v>
      </c>
      <c r="F18" s="456">
        <v>948</v>
      </c>
      <c r="G18" s="453">
        <v>1064</v>
      </c>
      <c r="H18" s="260">
        <v>16.8</v>
      </c>
      <c r="I18" s="455">
        <v>-349</v>
      </c>
      <c r="J18" s="451">
        <v>-14.78187</v>
      </c>
    </row>
    <row r="19" spans="1:10" s="341" customFormat="1" ht="15" customHeight="1" x14ac:dyDescent="0.15">
      <c r="A19" s="318" t="s">
        <v>251</v>
      </c>
      <c r="B19" s="122"/>
      <c r="C19" s="438">
        <v>666.03</v>
      </c>
      <c r="D19" s="440">
        <v>25139</v>
      </c>
      <c r="E19" s="440">
        <v>62657</v>
      </c>
      <c r="F19" s="444">
        <v>29676</v>
      </c>
      <c r="G19" s="445">
        <v>32981</v>
      </c>
      <c r="H19" s="446">
        <v>94.1</v>
      </c>
      <c r="I19" s="447">
        <v>-3866</v>
      </c>
      <c r="J19" s="448">
        <v>-5.8115199999999998</v>
      </c>
    </row>
    <row r="20" spans="1:10" ht="15" customHeight="1" x14ac:dyDescent="0.15">
      <c r="A20" s="314"/>
      <c r="B20" s="117" t="s">
        <v>8</v>
      </c>
      <c r="C20" s="258">
        <v>269.20999999999998</v>
      </c>
      <c r="D20" s="449">
        <v>21803</v>
      </c>
      <c r="E20" s="449">
        <v>54171</v>
      </c>
      <c r="F20" s="450">
        <v>25615</v>
      </c>
      <c r="G20" s="450">
        <v>28556</v>
      </c>
      <c r="H20" s="260">
        <v>201.2</v>
      </c>
      <c r="I20" s="261">
        <v>-2341</v>
      </c>
      <c r="J20" s="451">
        <v>-4.1424799999999999</v>
      </c>
    </row>
    <row r="21" spans="1:10" ht="15" customHeight="1" x14ac:dyDescent="0.15">
      <c r="A21" s="315"/>
      <c r="B21" s="117" t="s">
        <v>46</v>
      </c>
      <c r="C21" s="258">
        <v>78.989999999999995</v>
      </c>
      <c r="D21" s="457">
        <v>327</v>
      </c>
      <c r="E21" s="457">
        <v>832</v>
      </c>
      <c r="F21" s="458">
        <v>416</v>
      </c>
      <c r="G21" s="459">
        <v>416</v>
      </c>
      <c r="H21" s="260">
        <v>10.5</v>
      </c>
      <c r="I21" s="261">
        <v>-149</v>
      </c>
      <c r="J21" s="451">
        <v>-15.18858</v>
      </c>
    </row>
    <row r="22" spans="1:10" ht="15" customHeight="1" x14ac:dyDescent="0.15">
      <c r="A22" s="315"/>
      <c r="B22" s="117" t="s">
        <v>47</v>
      </c>
      <c r="C22" s="452">
        <v>81.91</v>
      </c>
      <c r="D22" s="456">
        <v>303</v>
      </c>
      <c r="E22" s="456">
        <v>621</v>
      </c>
      <c r="F22" s="459">
        <v>316</v>
      </c>
      <c r="G22" s="459">
        <v>305</v>
      </c>
      <c r="H22" s="260">
        <v>7.6</v>
      </c>
      <c r="I22" s="455">
        <v>-148</v>
      </c>
      <c r="J22" s="451">
        <v>-19.24577</v>
      </c>
    </row>
    <row r="23" spans="1:10" ht="15" customHeight="1" x14ac:dyDescent="0.15">
      <c r="A23" s="315"/>
      <c r="B23" s="117" t="s">
        <v>48</v>
      </c>
      <c r="C23" s="258">
        <v>88.53</v>
      </c>
      <c r="D23" s="457">
        <v>310</v>
      </c>
      <c r="E23" s="457">
        <v>666</v>
      </c>
      <c r="F23" s="458">
        <v>325</v>
      </c>
      <c r="G23" s="459">
        <v>341</v>
      </c>
      <c r="H23" s="260">
        <v>7.5</v>
      </c>
      <c r="I23" s="261">
        <v>-108</v>
      </c>
      <c r="J23" s="451">
        <v>-13.95349</v>
      </c>
    </row>
    <row r="24" spans="1:10" ht="15" customHeight="1" x14ac:dyDescent="0.15">
      <c r="A24" s="315"/>
      <c r="B24" s="117" t="s">
        <v>49</v>
      </c>
      <c r="C24" s="258">
        <v>45.72</v>
      </c>
      <c r="D24" s="457">
        <v>876</v>
      </c>
      <c r="E24" s="449">
        <v>2429</v>
      </c>
      <c r="F24" s="449">
        <v>1146</v>
      </c>
      <c r="G24" s="453">
        <v>1283</v>
      </c>
      <c r="H24" s="460">
        <v>53.1</v>
      </c>
      <c r="I24" s="461">
        <v>-327</v>
      </c>
      <c r="J24" s="462">
        <v>-11.865019999999999</v>
      </c>
    </row>
    <row r="25" spans="1:10" ht="15" customHeight="1" x14ac:dyDescent="0.15">
      <c r="A25" s="315"/>
      <c r="B25" s="117" t="s">
        <v>50</v>
      </c>
      <c r="C25" s="258">
        <v>101.83</v>
      </c>
      <c r="D25" s="449">
        <v>1520</v>
      </c>
      <c r="E25" s="449">
        <v>3938</v>
      </c>
      <c r="F25" s="449">
        <v>1858</v>
      </c>
      <c r="G25" s="453">
        <v>2080</v>
      </c>
      <c r="H25" s="460">
        <v>38.700000000000003</v>
      </c>
      <c r="I25" s="461">
        <v>-793</v>
      </c>
      <c r="J25" s="462">
        <v>-16.761780000000002</v>
      </c>
    </row>
    <row r="26" spans="1:10" s="341" customFormat="1" ht="15" customHeight="1" x14ac:dyDescent="0.15">
      <c r="A26" s="318" t="s">
        <v>252</v>
      </c>
      <c r="B26" s="122"/>
      <c r="C26" s="463">
        <v>903.14</v>
      </c>
      <c r="D26" s="464">
        <v>28716</v>
      </c>
      <c r="E26" s="464">
        <v>66851</v>
      </c>
      <c r="F26" s="445">
        <v>30885</v>
      </c>
      <c r="G26" s="445">
        <v>35966</v>
      </c>
      <c r="H26" s="446">
        <v>74</v>
      </c>
      <c r="I26" s="447">
        <v>-5360</v>
      </c>
      <c r="J26" s="465">
        <v>-7.4226900000000002</v>
      </c>
    </row>
    <row r="27" spans="1:10" ht="15" customHeight="1" x14ac:dyDescent="0.15">
      <c r="A27" s="314"/>
      <c r="B27" s="117" t="s">
        <v>9</v>
      </c>
      <c r="C27" s="258">
        <v>197.37</v>
      </c>
      <c r="D27" s="449">
        <v>18523</v>
      </c>
      <c r="E27" s="453">
        <v>42711</v>
      </c>
      <c r="F27" s="450">
        <v>19960</v>
      </c>
      <c r="G27" s="450">
        <v>22751</v>
      </c>
      <c r="H27" s="260">
        <v>216.4</v>
      </c>
      <c r="I27" s="455">
        <v>-2333</v>
      </c>
      <c r="J27" s="462">
        <v>-5.1793800000000001</v>
      </c>
    </row>
    <row r="28" spans="1:10" ht="15" customHeight="1" x14ac:dyDescent="0.15">
      <c r="A28" s="315"/>
      <c r="B28" s="117" t="s">
        <v>27</v>
      </c>
      <c r="C28" s="452">
        <v>15.67</v>
      </c>
      <c r="D28" s="456">
        <v>779</v>
      </c>
      <c r="E28" s="453">
        <v>1651</v>
      </c>
      <c r="F28" s="459">
        <v>736</v>
      </c>
      <c r="G28" s="459">
        <v>915</v>
      </c>
      <c r="H28" s="260">
        <v>105.4</v>
      </c>
      <c r="I28" s="455">
        <v>-229</v>
      </c>
      <c r="J28" s="462">
        <v>-12.18085</v>
      </c>
    </row>
    <row r="29" spans="1:10" ht="15" customHeight="1" x14ac:dyDescent="0.15">
      <c r="A29" s="315"/>
      <c r="B29" s="117" t="s">
        <v>28</v>
      </c>
      <c r="C29" s="452">
        <v>82.89</v>
      </c>
      <c r="D29" s="453">
        <v>2506</v>
      </c>
      <c r="E29" s="453">
        <v>6853</v>
      </c>
      <c r="F29" s="454">
        <v>3183</v>
      </c>
      <c r="G29" s="454">
        <v>3670</v>
      </c>
      <c r="H29" s="260">
        <v>82.7</v>
      </c>
      <c r="I29" s="455">
        <v>-305</v>
      </c>
      <c r="J29" s="462">
        <v>-4.2609700000000004</v>
      </c>
    </row>
    <row r="30" spans="1:10" ht="15" customHeight="1" x14ac:dyDescent="0.15">
      <c r="A30" s="315"/>
      <c r="B30" s="117" t="s">
        <v>29</v>
      </c>
      <c r="C30" s="452">
        <v>123.15</v>
      </c>
      <c r="D30" s="456">
        <v>532</v>
      </c>
      <c r="E30" s="453">
        <v>1243</v>
      </c>
      <c r="F30" s="459">
        <v>571</v>
      </c>
      <c r="G30" s="459">
        <v>672</v>
      </c>
      <c r="H30" s="260">
        <v>10.1</v>
      </c>
      <c r="I30" s="455">
        <v>-230</v>
      </c>
      <c r="J30" s="462">
        <v>-15.61439</v>
      </c>
    </row>
    <row r="31" spans="1:10" ht="15" customHeight="1" x14ac:dyDescent="0.15">
      <c r="A31" s="315"/>
      <c r="B31" s="117" t="s">
        <v>30</v>
      </c>
      <c r="C31" s="452">
        <v>265.99</v>
      </c>
      <c r="D31" s="453">
        <v>1057</v>
      </c>
      <c r="E31" s="453">
        <v>2346</v>
      </c>
      <c r="F31" s="454">
        <v>1083</v>
      </c>
      <c r="G31" s="454">
        <v>1263</v>
      </c>
      <c r="H31" s="260">
        <v>8.8000000000000007</v>
      </c>
      <c r="I31" s="455">
        <v>-319</v>
      </c>
      <c r="J31" s="462">
        <v>-11.96998</v>
      </c>
    </row>
    <row r="32" spans="1:10" ht="15" customHeight="1" x14ac:dyDescent="0.15">
      <c r="A32" s="315"/>
      <c r="B32" s="117" t="s">
        <v>31</v>
      </c>
      <c r="C32" s="452">
        <v>80.819999999999993</v>
      </c>
      <c r="D32" s="456">
        <v>743</v>
      </c>
      <c r="E32" s="453">
        <v>2006</v>
      </c>
      <c r="F32" s="459">
        <v>900</v>
      </c>
      <c r="G32" s="454">
        <v>1106</v>
      </c>
      <c r="H32" s="260">
        <v>24.8</v>
      </c>
      <c r="I32" s="455">
        <v>-294</v>
      </c>
      <c r="J32" s="462">
        <v>-12.78261</v>
      </c>
    </row>
    <row r="33" spans="1:10" ht="15" customHeight="1" x14ac:dyDescent="0.15">
      <c r="A33" s="315"/>
      <c r="B33" s="117" t="s">
        <v>32</v>
      </c>
      <c r="C33" s="452">
        <v>20.21</v>
      </c>
      <c r="D33" s="453">
        <v>1203</v>
      </c>
      <c r="E33" s="453">
        <v>2635</v>
      </c>
      <c r="F33" s="454">
        <v>1170</v>
      </c>
      <c r="G33" s="454">
        <v>1465</v>
      </c>
      <c r="H33" s="260">
        <v>130.4</v>
      </c>
      <c r="I33" s="455">
        <v>-455</v>
      </c>
      <c r="J33" s="462">
        <v>-14.724919999999999</v>
      </c>
    </row>
    <row r="34" spans="1:10" ht="15" customHeight="1" x14ac:dyDescent="0.15">
      <c r="A34" s="315"/>
      <c r="B34" s="117" t="s">
        <v>33</v>
      </c>
      <c r="C34" s="452">
        <v>25.24</v>
      </c>
      <c r="D34" s="456">
        <v>754</v>
      </c>
      <c r="E34" s="453">
        <v>1605</v>
      </c>
      <c r="F34" s="459">
        <v>703</v>
      </c>
      <c r="G34" s="459">
        <v>902</v>
      </c>
      <c r="H34" s="260">
        <v>63.6</v>
      </c>
      <c r="I34" s="455">
        <v>-239</v>
      </c>
      <c r="J34" s="462">
        <v>-12.96095</v>
      </c>
    </row>
    <row r="35" spans="1:10" ht="15" customHeight="1" x14ac:dyDescent="0.15">
      <c r="A35" s="315"/>
      <c r="B35" s="117" t="s">
        <v>34</v>
      </c>
      <c r="C35" s="452">
        <v>91.8</v>
      </c>
      <c r="D35" s="453">
        <v>2619</v>
      </c>
      <c r="E35" s="453">
        <v>5801</v>
      </c>
      <c r="F35" s="454">
        <v>2579</v>
      </c>
      <c r="G35" s="454">
        <v>3222</v>
      </c>
      <c r="H35" s="260">
        <v>63.2</v>
      </c>
      <c r="I35" s="455">
        <v>-956</v>
      </c>
      <c r="J35" s="462">
        <v>-14.148289999999999</v>
      </c>
    </row>
    <row r="36" spans="1:10" s="341" customFormat="1" ht="15" customHeight="1" x14ac:dyDescent="0.15">
      <c r="A36" s="318" t="s">
        <v>253</v>
      </c>
      <c r="B36" s="122"/>
      <c r="C36" s="463">
        <v>291.2</v>
      </c>
      <c r="D36" s="464">
        <v>14749</v>
      </c>
      <c r="E36" s="464">
        <v>36158</v>
      </c>
      <c r="F36" s="445">
        <v>17093</v>
      </c>
      <c r="G36" s="445">
        <v>19065</v>
      </c>
      <c r="H36" s="260">
        <v>124.2</v>
      </c>
      <c r="I36" s="466">
        <v>-2590</v>
      </c>
      <c r="J36" s="443">
        <v>-6.6842199999999998</v>
      </c>
    </row>
    <row r="37" spans="1:10" ht="15" customHeight="1" x14ac:dyDescent="0.15">
      <c r="A37" s="314"/>
      <c r="B37" s="117" t="s">
        <v>10</v>
      </c>
      <c r="C37" s="258">
        <v>151.83000000000001</v>
      </c>
      <c r="D37" s="449">
        <v>12178</v>
      </c>
      <c r="E37" s="453">
        <v>29418</v>
      </c>
      <c r="F37" s="450">
        <v>13917</v>
      </c>
      <c r="G37" s="450">
        <v>15501</v>
      </c>
      <c r="H37" s="260">
        <v>193.8</v>
      </c>
      <c r="I37" s="455">
        <v>-1747</v>
      </c>
      <c r="J37" s="462">
        <v>-5.6056499999999998</v>
      </c>
    </row>
    <row r="38" spans="1:10" ht="15" customHeight="1" x14ac:dyDescent="0.15">
      <c r="A38" s="315"/>
      <c r="B38" s="117" t="s">
        <v>35</v>
      </c>
      <c r="C38" s="452">
        <v>139.19</v>
      </c>
      <c r="D38" s="453">
        <v>2571</v>
      </c>
      <c r="E38" s="453">
        <v>6740</v>
      </c>
      <c r="F38" s="454">
        <v>3176</v>
      </c>
      <c r="G38" s="454">
        <v>3564</v>
      </c>
      <c r="H38" s="260">
        <v>48.4</v>
      </c>
      <c r="I38" s="455">
        <v>-843</v>
      </c>
      <c r="J38" s="462">
        <v>-11.11697</v>
      </c>
    </row>
    <row r="39" spans="1:10" ht="15" customHeight="1" x14ac:dyDescent="0.15">
      <c r="A39" s="316" t="s">
        <v>271</v>
      </c>
      <c r="B39" s="118" t="s">
        <v>11</v>
      </c>
      <c r="C39" s="438">
        <v>79.48</v>
      </c>
      <c r="D39" s="440">
        <v>6995</v>
      </c>
      <c r="E39" s="444">
        <v>16100</v>
      </c>
      <c r="F39" s="444">
        <v>7499</v>
      </c>
      <c r="G39" s="444">
        <v>8601</v>
      </c>
      <c r="H39" s="446">
        <v>202.6</v>
      </c>
      <c r="I39" s="466">
        <v>-1869</v>
      </c>
      <c r="J39" s="443">
        <v>-10.401249999999999</v>
      </c>
    </row>
    <row r="40" spans="1:10" s="341" customFormat="1" ht="15" customHeight="1" x14ac:dyDescent="0.15">
      <c r="A40" s="318" t="s">
        <v>254</v>
      </c>
      <c r="B40" s="122"/>
      <c r="C40" s="463">
        <v>477.53</v>
      </c>
      <c r="D40" s="464">
        <v>8699</v>
      </c>
      <c r="E40" s="464">
        <v>20332</v>
      </c>
      <c r="F40" s="445">
        <v>9506</v>
      </c>
      <c r="G40" s="445">
        <v>10826</v>
      </c>
      <c r="H40" s="446">
        <v>42.6</v>
      </c>
      <c r="I40" s="466">
        <v>-2000</v>
      </c>
      <c r="J40" s="443">
        <v>-8.9557599999999997</v>
      </c>
    </row>
    <row r="41" spans="1:10" ht="15" customHeight="1" x14ac:dyDescent="0.15">
      <c r="A41" s="314"/>
      <c r="B41" s="117" t="s">
        <v>12</v>
      </c>
      <c r="C41" s="452">
        <v>200.83</v>
      </c>
      <c r="D41" s="449">
        <v>5455</v>
      </c>
      <c r="E41" s="453">
        <v>12171</v>
      </c>
      <c r="F41" s="450">
        <v>5663</v>
      </c>
      <c r="G41" s="450">
        <v>6508</v>
      </c>
      <c r="H41" s="260">
        <v>60.6</v>
      </c>
      <c r="I41" s="455">
        <v>-1312</v>
      </c>
      <c r="J41" s="462">
        <v>-9.7307699999999997</v>
      </c>
    </row>
    <row r="42" spans="1:10" ht="15" customHeight="1" x14ac:dyDescent="0.15">
      <c r="A42" s="315"/>
      <c r="B42" s="117" t="s">
        <v>43</v>
      </c>
      <c r="C42" s="452">
        <v>50.32</v>
      </c>
      <c r="D42" s="453">
        <v>1060</v>
      </c>
      <c r="E42" s="453">
        <v>2602</v>
      </c>
      <c r="F42" s="454">
        <v>1213</v>
      </c>
      <c r="G42" s="454">
        <v>1389</v>
      </c>
      <c r="H42" s="260">
        <v>51.7</v>
      </c>
      <c r="I42" s="455">
        <v>-231</v>
      </c>
      <c r="J42" s="462">
        <v>-8.1539000000000001</v>
      </c>
    </row>
    <row r="43" spans="1:10" ht="15" customHeight="1" x14ac:dyDescent="0.15">
      <c r="A43" s="315"/>
      <c r="B43" s="117" t="s">
        <v>44</v>
      </c>
      <c r="C43" s="452">
        <v>142.69</v>
      </c>
      <c r="D43" s="453">
        <v>1396</v>
      </c>
      <c r="E43" s="453">
        <v>3596</v>
      </c>
      <c r="F43" s="454">
        <v>1703</v>
      </c>
      <c r="G43" s="454">
        <v>1893</v>
      </c>
      <c r="H43" s="260">
        <v>25.2</v>
      </c>
      <c r="I43" s="455">
        <v>-269</v>
      </c>
      <c r="J43" s="462">
        <v>-6.9599000000000002</v>
      </c>
    </row>
    <row r="44" spans="1:10" ht="15" customHeight="1" x14ac:dyDescent="0.15">
      <c r="A44" s="315"/>
      <c r="B44" s="117" t="s">
        <v>45</v>
      </c>
      <c r="C44" s="452">
        <v>83.83</v>
      </c>
      <c r="D44" s="456">
        <v>788</v>
      </c>
      <c r="E44" s="453">
        <v>1963</v>
      </c>
      <c r="F44" s="459">
        <v>927</v>
      </c>
      <c r="G44" s="454">
        <v>1036</v>
      </c>
      <c r="H44" s="260">
        <v>23.4</v>
      </c>
      <c r="I44" s="455">
        <v>-188</v>
      </c>
      <c r="J44" s="462">
        <v>-8.7401199999999992</v>
      </c>
    </row>
    <row r="45" spans="1:10" s="341" customFormat="1" ht="15" customHeight="1" x14ac:dyDescent="0.15">
      <c r="A45" s="318" t="s">
        <v>255</v>
      </c>
      <c r="B45" s="122"/>
      <c r="C45" s="463">
        <v>206.24</v>
      </c>
      <c r="D45" s="464">
        <v>9584</v>
      </c>
      <c r="E45" s="464">
        <v>22112</v>
      </c>
      <c r="F45" s="445">
        <v>10498</v>
      </c>
      <c r="G45" s="445">
        <v>11614</v>
      </c>
      <c r="H45" s="446">
        <v>107.2</v>
      </c>
      <c r="I45" s="466">
        <v>-741</v>
      </c>
      <c r="J45" s="443">
        <v>-3.2424599999999999</v>
      </c>
    </row>
    <row r="46" spans="1:10" s="104" customFormat="1" ht="15" customHeight="1" x14ac:dyDescent="0.15">
      <c r="A46" s="315"/>
      <c r="B46" s="117" t="s">
        <v>300</v>
      </c>
      <c r="C46" s="258">
        <v>124.57</v>
      </c>
      <c r="D46" s="449">
        <v>7152</v>
      </c>
      <c r="E46" s="453">
        <v>16683</v>
      </c>
      <c r="F46" s="449">
        <v>7943</v>
      </c>
      <c r="G46" s="449">
        <v>8740</v>
      </c>
      <c r="H46" s="260">
        <v>133.9</v>
      </c>
      <c r="I46" s="455">
        <v>-205</v>
      </c>
      <c r="J46" s="462">
        <v>-1.2138800000000001</v>
      </c>
    </row>
    <row r="47" spans="1:10" ht="15" customHeight="1" x14ac:dyDescent="0.15">
      <c r="A47" s="315"/>
      <c r="B47" s="117" t="s">
        <v>16</v>
      </c>
      <c r="C47" s="452">
        <v>44.38</v>
      </c>
      <c r="D47" s="453">
        <v>1264</v>
      </c>
      <c r="E47" s="453">
        <v>2831</v>
      </c>
      <c r="F47" s="454">
        <v>1316</v>
      </c>
      <c r="G47" s="454">
        <v>1515</v>
      </c>
      <c r="H47" s="260">
        <v>63.8</v>
      </c>
      <c r="I47" s="455">
        <v>-229</v>
      </c>
      <c r="J47" s="462">
        <v>-7.4836600000000004</v>
      </c>
    </row>
    <row r="48" spans="1:10" ht="15" customHeight="1" x14ac:dyDescent="0.15">
      <c r="A48" s="315"/>
      <c r="B48" s="117" t="s">
        <v>17</v>
      </c>
      <c r="C48" s="452">
        <v>37.65</v>
      </c>
      <c r="D48" s="453">
        <v>1168</v>
      </c>
      <c r="E48" s="453">
        <v>2598</v>
      </c>
      <c r="F48" s="454">
        <v>1239</v>
      </c>
      <c r="G48" s="454">
        <v>1359</v>
      </c>
      <c r="H48" s="260">
        <v>69</v>
      </c>
      <c r="I48" s="455">
        <v>-307</v>
      </c>
      <c r="J48" s="462">
        <v>-10.56799</v>
      </c>
    </row>
    <row r="49" spans="1:10" s="341" customFormat="1" ht="15" customHeight="1" x14ac:dyDescent="0.15">
      <c r="A49" s="318" t="s">
        <v>256</v>
      </c>
      <c r="B49" s="122"/>
      <c r="C49" s="463">
        <v>280.08</v>
      </c>
      <c r="D49" s="464">
        <v>12028</v>
      </c>
      <c r="E49" s="464">
        <v>27999</v>
      </c>
      <c r="F49" s="445">
        <v>13437</v>
      </c>
      <c r="G49" s="445">
        <v>14562</v>
      </c>
      <c r="H49" s="446">
        <v>100</v>
      </c>
      <c r="I49" s="466">
        <v>-2186</v>
      </c>
      <c r="J49" s="443">
        <v>-7.2420099999999996</v>
      </c>
    </row>
    <row r="50" spans="1:10" ht="15" customHeight="1" x14ac:dyDescent="0.15">
      <c r="A50" s="315"/>
      <c r="B50" s="117" t="s">
        <v>13</v>
      </c>
      <c r="C50" s="452">
        <v>90.22</v>
      </c>
      <c r="D50" s="453">
        <v>9093</v>
      </c>
      <c r="E50" s="453">
        <v>20851</v>
      </c>
      <c r="F50" s="453">
        <v>10143</v>
      </c>
      <c r="G50" s="453">
        <v>10708</v>
      </c>
      <c r="H50" s="260">
        <v>231.1</v>
      </c>
      <c r="I50" s="455">
        <v>-1240</v>
      </c>
      <c r="J50" s="462">
        <v>-5.6131500000000001</v>
      </c>
    </row>
    <row r="51" spans="1:10" ht="15" customHeight="1" x14ac:dyDescent="0.15">
      <c r="A51" s="315"/>
      <c r="B51" s="117" t="s">
        <v>15</v>
      </c>
      <c r="C51" s="452">
        <v>46.07</v>
      </c>
      <c r="D51" s="456">
        <v>502</v>
      </c>
      <c r="E51" s="453">
        <v>1151</v>
      </c>
      <c r="F51" s="459">
        <v>517</v>
      </c>
      <c r="G51" s="459">
        <v>634</v>
      </c>
      <c r="H51" s="260">
        <v>25</v>
      </c>
      <c r="I51" s="455">
        <v>-193</v>
      </c>
      <c r="J51" s="462">
        <v>-14.36012</v>
      </c>
    </row>
    <row r="52" spans="1:10" ht="15" customHeight="1" x14ac:dyDescent="0.15">
      <c r="A52" s="315"/>
      <c r="B52" s="117" t="s">
        <v>21</v>
      </c>
      <c r="C52" s="452">
        <v>143.71</v>
      </c>
      <c r="D52" s="453">
        <v>2433</v>
      </c>
      <c r="E52" s="453">
        <v>5997</v>
      </c>
      <c r="F52" s="454">
        <v>2777</v>
      </c>
      <c r="G52" s="454">
        <v>3220</v>
      </c>
      <c r="H52" s="260">
        <v>41.7</v>
      </c>
      <c r="I52" s="455">
        <v>-753</v>
      </c>
      <c r="J52" s="462">
        <v>-11.155559999999999</v>
      </c>
    </row>
    <row r="53" spans="1:10" s="341" customFormat="1" ht="15" customHeight="1" x14ac:dyDescent="0.15">
      <c r="A53" s="318" t="s">
        <v>257</v>
      </c>
      <c r="B53" s="122"/>
      <c r="C53" s="463">
        <v>439.05</v>
      </c>
      <c r="D53" s="464">
        <v>21984</v>
      </c>
      <c r="E53" s="464">
        <v>52771</v>
      </c>
      <c r="F53" s="445">
        <v>24882</v>
      </c>
      <c r="G53" s="445">
        <v>27889</v>
      </c>
      <c r="H53" s="446">
        <v>120.2</v>
      </c>
      <c r="I53" s="466">
        <v>-3487</v>
      </c>
      <c r="J53" s="443">
        <v>-6.1982299999999997</v>
      </c>
    </row>
    <row r="54" spans="1:10" ht="15" customHeight="1" x14ac:dyDescent="0.15">
      <c r="A54" s="315"/>
      <c r="B54" s="117" t="s">
        <v>14</v>
      </c>
      <c r="C54" s="452">
        <v>178.3</v>
      </c>
      <c r="D54" s="453">
        <v>18205</v>
      </c>
      <c r="E54" s="453">
        <v>43838</v>
      </c>
      <c r="F54" s="454">
        <v>20714</v>
      </c>
      <c r="G54" s="454">
        <v>23124</v>
      </c>
      <c r="H54" s="260">
        <v>245.9</v>
      </c>
      <c r="I54" s="455">
        <v>-2144</v>
      </c>
      <c r="J54" s="462">
        <v>-4.6626899999999996</v>
      </c>
    </row>
    <row r="55" spans="1:10" ht="15" customHeight="1" x14ac:dyDescent="0.15">
      <c r="A55" s="315"/>
      <c r="B55" s="117" t="s">
        <v>55</v>
      </c>
      <c r="C55" s="452">
        <v>113.62</v>
      </c>
      <c r="D55" s="453">
        <v>1439</v>
      </c>
      <c r="E55" s="453">
        <v>3416</v>
      </c>
      <c r="F55" s="454">
        <v>1601</v>
      </c>
      <c r="G55" s="454">
        <v>1815</v>
      </c>
      <c r="H55" s="260">
        <v>30.1</v>
      </c>
      <c r="I55" s="455">
        <v>-500</v>
      </c>
      <c r="J55" s="462">
        <v>-12.768129999999999</v>
      </c>
    </row>
    <row r="56" spans="1:10" ht="15" customHeight="1" x14ac:dyDescent="0.15">
      <c r="A56" s="315"/>
      <c r="B56" s="117" t="s">
        <v>56</v>
      </c>
      <c r="C56" s="452">
        <v>147.16999999999999</v>
      </c>
      <c r="D56" s="453">
        <v>2340</v>
      </c>
      <c r="E56" s="453">
        <v>5517</v>
      </c>
      <c r="F56" s="454">
        <v>2567</v>
      </c>
      <c r="G56" s="454">
        <v>2950</v>
      </c>
      <c r="H56" s="260">
        <v>37.5</v>
      </c>
      <c r="I56" s="455">
        <v>-843</v>
      </c>
      <c r="J56" s="462">
        <v>-13.254720000000001</v>
      </c>
    </row>
    <row r="57" spans="1:10" s="341" customFormat="1" ht="15" customHeight="1" x14ac:dyDescent="0.15">
      <c r="A57" s="318" t="s">
        <v>258</v>
      </c>
      <c r="B57" s="122"/>
      <c r="C57" s="463">
        <v>603.14</v>
      </c>
      <c r="D57" s="464">
        <v>13780</v>
      </c>
      <c r="E57" s="464">
        <v>33695</v>
      </c>
      <c r="F57" s="445">
        <v>15699</v>
      </c>
      <c r="G57" s="445">
        <v>17996</v>
      </c>
      <c r="H57" s="446">
        <v>55.9</v>
      </c>
      <c r="I57" s="466">
        <v>-2889</v>
      </c>
      <c r="J57" s="443">
        <v>-7.89689</v>
      </c>
    </row>
    <row r="58" spans="1:10" ht="15" customHeight="1" x14ac:dyDescent="0.15">
      <c r="A58" s="315"/>
      <c r="B58" s="117" t="s">
        <v>36</v>
      </c>
      <c r="C58" s="452">
        <v>162.16999999999999</v>
      </c>
      <c r="D58" s="453">
        <v>6686</v>
      </c>
      <c r="E58" s="453">
        <v>16229</v>
      </c>
      <c r="F58" s="454">
        <v>7545</v>
      </c>
      <c r="G58" s="454">
        <v>8684</v>
      </c>
      <c r="H58" s="260">
        <v>100.1</v>
      </c>
      <c r="I58" s="455">
        <v>-730</v>
      </c>
      <c r="J58" s="462">
        <v>-4.3045</v>
      </c>
    </row>
    <row r="59" spans="1:10" ht="15" customHeight="1" x14ac:dyDescent="0.15">
      <c r="A59" s="315"/>
      <c r="B59" s="117" t="s">
        <v>37</v>
      </c>
      <c r="C59" s="452">
        <v>47.18</v>
      </c>
      <c r="D59" s="456">
        <v>754</v>
      </c>
      <c r="E59" s="453">
        <v>1734</v>
      </c>
      <c r="F59" s="459">
        <v>804</v>
      </c>
      <c r="G59" s="459">
        <v>930</v>
      </c>
      <c r="H59" s="260">
        <v>36.799999999999997</v>
      </c>
      <c r="I59" s="455">
        <v>-226</v>
      </c>
      <c r="J59" s="462">
        <v>-11.530609999999999</v>
      </c>
    </row>
    <row r="60" spans="1:10" ht="15" customHeight="1" x14ac:dyDescent="0.15">
      <c r="A60" s="315"/>
      <c r="B60" s="117" t="s">
        <v>38</v>
      </c>
      <c r="C60" s="452">
        <v>147.96</v>
      </c>
      <c r="D60" s="453">
        <v>1880</v>
      </c>
      <c r="E60" s="453">
        <v>4404</v>
      </c>
      <c r="F60" s="454">
        <v>2054</v>
      </c>
      <c r="G60" s="454">
        <v>2350</v>
      </c>
      <c r="H60" s="260">
        <v>29.8</v>
      </c>
      <c r="I60" s="455">
        <v>-591</v>
      </c>
      <c r="J60" s="462">
        <v>-11.83183</v>
      </c>
    </row>
    <row r="61" spans="1:10" ht="15" customHeight="1" x14ac:dyDescent="0.15">
      <c r="A61" s="315"/>
      <c r="B61" s="117" t="s">
        <v>39</v>
      </c>
      <c r="C61" s="452">
        <v>68.39</v>
      </c>
      <c r="D61" s="456">
        <v>979</v>
      </c>
      <c r="E61" s="453">
        <v>2272</v>
      </c>
      <c r="F61" s="454">
        <v>1076</v>
      </c>
      <c r="G61" s="454">
        <v>1196</v>
      </c>
      <c r="H61" s="260">
        <v>33.200000000000003</v>
      </c>
      <c r="I61" s="455">
        <v>-310</v>
      </c>
      <c r="J61" s="462">
        <v>-12.0062</v>
      </c>
    </row>
    <row r="62" spans="1:10" ht="15" customHeight="1" x14ac:dyDescent="0.15">
      <c r="A62" s="315"/>
      <c r="B62" s="117" t="s">
        <v>40</v>
      </c>
      <c r="C62" s="452">
        <v>109.49</v>
      </c>
      <c r="D62" s="453">
        <v>1557</v>
      </c>
      <c r="E62" s="453">
        <v>3849</v>
      </c>
      <c r="F62" s="454">
        <v>1763</v>
      </c>
      <c r="G62" s="454">
        <v>2086</v>
      </c>
      <c r="H62" s="260">
        <v>35.200000000000003</v>
      </c>
      <c r="I62" s="455">
        <v>-442</v>
      </c>
      <c r="J62" s="462">
        <v>-10.30063</v>
      </c>
    </row>
    <row r="63" spans="1:10" ht="15" customHeight="1" x14ac:dyDescent="0.15">
      <c r="A63" s="315"/>
      <c r="B63" s="117" t="s">
        <v>41</v>
      </c>
      <c r="C63" s="452">
        <v>21.43</v>
      </c>
      <c r="D63" s="456">
        <v>685</v>
      </c>
      <c r="E63" s="453">
        <v>1913</v>
      </c>
      <c r="F63" s="459">
        <v>884</v>
      </c>
      <c r="G63" s="454">
        <v>1029</v>
      </c>
      <c r="H63" s="260">
        <v>89.3</v>
      </c>
      <c r="I63" s="455">
        <v>-226</v>
      </c>
      <c r="J63" s="462">
        <v>-10.56568</v>
      </c>
    </row>
    <row r="64" spans="1:10" ht="15" customHeight="1" x14ac:dyDescent="0.15">
      <c r="A64" s="315"/>
      <c r="B64" s="117" t="s">
        <v>42</v>
      </c>
      <c r="C64" s="452">
        <v>46.74</v>
      </c>
      <c r="D64" s="453">
        <v>1239</v>
      </c>
      <c r="E64" s="453">
        <v>3294</v>
      </c>
      <c r="F64" s="454">
        <v>1573</v>
      </c>
      <c r="G64" s="454">
        <v>1721</v>
      </c>
      <c r="H64" s="260">
        <v>70.5</v>
      </c>
      <c r="I64" s="455">
        <v>-364</v>
      </c>
      <c r="J64" s="462">
        <v>-9.9507899999999996</v>
      </c>
    </row>
    <row r="65" spans="1:13" s="341" customFormat="1" ht="15" customHeight="1" x14ac:dyDescent="0.15">
      <c r="A65" s="318" t="s">
        <v>272</v>
      </c>
      <c r="B65" s="122"/>
      <c r="C65" s="463">
        <v>319.32</v>
      </c>
      <c r="D65" s="464">
        <v>13175</v>
      </c>
      <c r="E65" s="464">
        <v>32772</v>
      </c>
      <c r="F65" s="445">
        <v>15599</v>
      </c>
      <c r="G65" s="445">
        <v>17173</v>
      </c>
      <c r="H65" s="446">
        <v>102.6</v>
      </c>
      <c r="I65" s="466">
        <v>-1490</v>
      </c>
      <c r="J65" s="443">
        <v>-4.34884</v>
      </c>
    </row>
    <row r="66" spans="1:13" ht="15" customHeight="1" x14ac:dyDescent="0.15">
      <c r="A66" s="315"/>
      <c r="B66" s="117" t="s">
        <v>23</v>
      </c>
      <c r="C66" s="452">
        <v>51.1</v>
      </c>
      <c r="D66" s="453">
        <v>6465</v>
      </c>
      <c r="E66" s="453">
        <v>16644</v>
      </c>
      <c r="F66" s="454">
        <v>7945</v>
      </c>
      <c r="G66" s="454">
        <v>8699</v>
      </c>
      <c r="H66" s="260">
        <v>325.7</v>
      </c>
      <c r="I66" s="455">
        <v>374</v>
      </c>
      <c r="J66" s="462">
        <v>2.2987099999999998</v>
      </c>
    </row>
    <row r="67" spans="1:13" ht="15" customHeight="1" x14ac:dyDescent="0.15">
      <c r="A67" s="315"/>
      <c r="B67" s="117" t="s">
        <v>24</v>
      </c>
      <c r="C67" s="452">
        <v>140.29</v>
      </c>
      <c r="D67" s="453">
        <v>2549</v>
      </c>
      <c r="E67" s="453">
        <v>6705</v>
      </c>
      <c r="F67" s="454">
        <v>3131</v>
      </c>
      <c r="G67" s="454">
        <v>3574</v>
      </c>
      <c r="H67" s="260">
        <v>47.8</v>
      </c>
      <c r="I67" s="455">
        <v>-847</v>
      </c>
      <c r="J67" s="462">
        <v>-11.21557</v>
      </c>
    </row>
    <row r="68" spans="1:13" ht="15" customHeight="1" x14ac:dyDescent="0.15">
      <c r="A68" s="315"/>
      <c r="B68" s="117" t="s">
        <v>25</v>
      </c>
      <c r="C68" s="452">
        <v>127.77</v>
      </c>
      <c r="D68" s="453">
        <v>4161</v>
      </c>
      <c r="E68" s="453">
        <v>9423</v>
      </c>
      <c r="F68" s="454">
        <v>4523</v>
      </c>
      <c r="G68" s="454">
        <v>4900</v>
      </c>
      <c r="H68" s="260">
        <v>73.7</v>
      </c>
      <c r="I68" s="455">
        <v>-1017</v>
      </c>
      <c r="J68" s="462">
        <v>-9.7413799999999995</v>
      </c>
    </row>
    <row r="69" spans="1:13" s="341" customFormat="1" ht="15" customHeight="1" x14ac:dyDescent="0.15">
      <c r="A69" s="318" t="s">
        <v>296</v>
      </c>
      <c r="B69" s="122"/>
      <c r="C69" s="463">
        <v>318.10000000000002</v>
      </c>
      <c r="D69" s="464">
        <v>11913</v>
      </c>
      <c r="E69" s="464">
        <v>26232</v>
      </c>
      <c r="F69" s="445">
        <v>12504</v>
      </c>
      <c r="G69" s="445">
        <v>13728</v>
      </c>
      <c r="H69" s="446">
        <v>82.5</v>
      </c>
      <c r="I69" s="466">
        <v>-2415</v>
      </c>
      <c r="J69" s="443">
        <v>-8.4301999999999992</v>
      </c>
    </row>
    <row r="70" spans="1:13" ht="15" customHeight="1" x14ac:dyDescent="0.15">
      <c r="A70" s="315"/>
      <c r="B70" s="117" t="s">
        <v>273</v>
      </c>
      <c r="C70" s="452">
        <v>72.91</v>
      </c>
      <c r="D70" s="453">
        <v>1668</v>
      </c>
      <c r="E70" s="453">
        <v>3752</v>
      </c>
      <c r="F70" s="454">
        <v>1735</v>
      </c>
      <c r="G70" s="454">
        <v>2017</v>
      </c>
      <c r="H70" s="260">
        <v>51.5</v>
      </c>
      <c r="I70" s="455">
        <v>-592</v>
      </c>
      <c r="J70" s="462">
        <v>-13.62799</v>
      </c>
    </row>
    <row r="71" spans="1:13" ht="15" customHeight="1" x14ac:dyDescent="0.15">
      <c r="A71" s="315"/>
      <c r="B71" s="117" t="s">
        <v>18</v>
      </c>
      <c r="C71" s="452">
        <v>112.28</v>
      </c>
      <c r="D71" s="453">
        <v>4290</v>
      </c>
      <c r="E71" s="453">
        <v>9575</v>
      </c>
      <c r="F71" s="454">
        <v>4510</v>
      </c>
      <c r="G71" s="454">
        <v>5065</v>
      </c>
      <c r="H71" s="260">
        <v>85.3</v>
      </c>
      <c r="I71" s="455">
        <v>-1098</v>
      </c>
      <c r="J71" s="462">
        <v>-10.28764</v>
      </c>
    </row>
    <row r="72" spans="1:13" ht="15" customHeight="1" x14ac:dyDescent="0.15">
      <c r="A72" s="315"/>
      <c r="B72" s="117" t="s">
        <v>19</v>
      </c>
      <c r="C72" s="452">
        <v>41.84</v>
      </c>
      <c r="D72" s="453">
        <v>2210</v>
      </c>
      <c r="E72" s="453">
        <v>4783</v>
      </c>
      <c r="F72" s="454">
        <v>2316</v>
      </c>
      <c r="G72" s="454">
        <v>2467</v>
      </c>
      <c r="H72" s="260">
        <v>114.3</v>
      </c>
      <c r="I72" s="455">
        <v>-285</v>
      </c>
      <c r="J72" s="462">
        <v>-5.6235200000000001</v>
      </c>
    </row>
    <row r="73" spans="1:13" ht="15" customHeight="1" x14ac:dyDescent="0.15">
      <c r="A73" s="315"/>
      <c r="B73" s="117" t="s">
        <v>20</v>
      </c>
      <c r="C73" s="452">
        <v>90.75</v>
      </c>
      <c r="D73" s="453">
        <v>3745</v>
      </c>
      <c r="E73" s="453">
        <v>8122</v>
      </c>
      <c r="F73" s="454">
        <v>3943</v>
      </c>
      <c r="G73" s="454">
        <v>4179</v>
      </c>
      <c r="H73" s="260">
        <v>89.5</v>
      </c>
      <c r="I73" s="455">
        <v>-440</v>
      </c>
      <c r="J73" s="462">
        <v>-5.1389899999999997</v>
      </c>
    </row>
    <row r="74" spans="1:13" ht="15" customHeight="1" x14ac:dyDescent="0.15">
      <c r="A74" s="344" t="s">
        <v>274</v>
      </c>
      <c r="B74" s="117"/>
      <c r="C74" s="463">
        <v>6.99</v>
      </c>
      <c r="D74" s="467">
        <v>832</v>
      </c>
      <c r="E74" s="464">
        <v>1725</v>
      </c>
      <c r="F74" s="468">
        <v>804</v>
      </c>
      <c r="G74" s="468">
        <v>921</v>
      </c>
      <c r="H74" s="446">
        <v>246.8</v>
      </c>
      <c r="I74" s="466">
        <v>-266</v>
      </c>
      <c r="J74" s="443">
        <v>-13.36012</v>
      </c>
    </row>
    <row r="75" spans="1:13" ht="15" customHeight="1" x14ac:dyDescent="0.15">
      <c r="A75" s="344" t="s">
        <v>275</v>
      </c>
      <c r="B75" s="117"/>
      <c r="C75" s="463">
        <v>73.319999999999993</v>
      </c>
      <c r="D75" s="467">
        <v>11072</v>
      </c>
      <c r="E75" s="464">
        <v>27723</v>
      </c>
      <c r="F75" s="445">
        <v>13230</v>
      </c>
      <c r="G75" s="445">
        <v>14493</v>
      </c>
      <c r="H75" s="446">
        <v>378.1</v>
      </c>
      <c r="I75" s="466">
        <v>-335</v>
      </c>
      <c r="J75" s="443">
        <v>-1.1939599999999999</v>
      </c>
    </row>
    <row r="76" spans="1:13" ht="15" customHeight="1" x14ac:dyDescent="0.15">
      <c r="A76" s="344" t="s">
        <v>276</v>
      </c>
      <c r="B76" s="117"/>
      <c r="C76" s="463">
        <v>271.37</v>
      </c>
      <c r="D76" s="467">
        <v>3329</v>
      </c>
      <c r="E76" s="464">
        <v>8541</v>
      </c>
      <c r="F76" s="464">
        <v>4036</v>
      </c>
      <c r="G76" s="464">
        <v>4505</v>
      </c>
      <c r="H76" s="446">
        <v>31.5</v>
      </c>
      <c r="I76" s="466">
        <v>-1104</v>
      </c>
      <c r="J76" s="443">
        <v>-11.446350000000001</v>
      </c>
    </row>
    <row r="77" spans="1:13" ht="15" customHeight="1" thickBot="1" x14ac:dyDescent="0.2">
      <c r="A77" s="345" t="s">
        <v>277</v>
      </c>
      <c r="B77" s="119"/>
      <c r="C77" s="469">
        <v>286.51</v>
      </c>
      <c r="D77" s="470">
        <v>5808</v>
      </c>
      <c r="E77" s="471">
        <v>14386</v>
      </c>
      <c r="F77" s="471">
        <v>6940</v>
      </c>
      <c r="G77" s="471">
        <v>7446</v>
      </c>
      <c r="H77" s="472">
        <v>50.2</v>
      </c>
      <c r="I77" s="473">
        <v>-1437</v>
      </c>
      <c r="J77" s="474">
        <v>-9.0817200000000007</v>
      </c>
    </row>
    <row r="78" spans="1:13" s="214" customFormat="1" ht="15.95" customHeight="1" x14ac:dyDescent="0.15">
      <c r="A78" s="104"/>
      <c r="B78" s="206"/>
      <c r="C78" s="100"/>
      <c r="D78" s="206"/>
      <c r="E78" s="206"/>
      <c r="F78" s="206"/>
      <c r="G78" s="206"/>
      <c r="H78" s="100"/>
      <c r="I78" s="342"/>
      <c r="J78" s="94" t="s">
        <v>845</v>
      </c>
      <c r="K78" s="100"/>
      <c r="L78" s="100"/>
      <c r="M78" s="100"/>
    </row>
    <row r="79" spans="1:13" s="214" customFormat="1" ht="15.95" customHeight="1" x14ac:dyDescent="0.15">
      <c r="A79" s="100" t="s">
        <v>853</v>
      </c>
      <c r="B79" s="343"/>
      <c r="C79" s="343"/>
      <c r="D79" s="343"/>
      <c r="E79" s="343"/>
      <c r="F79" s="343"/>
      <c r="G79" s="343"/>
      <c r="H79" s="13"/>
      <c r="I79" s="13"/>
      <c r="J79" s="94"/>
      <c r="K79" s="100"/>
      <c r="L79" s="100"/>
      <c r="M79" s="100"/>
    </row>
    <row r="80" spans="1:13" s="214" customFormat="1" ht="15.95" customHeight="1" x14ac:dyDescent="0.15">
      <c r="A80" s="100" t="s">
        <v>834</v>
      </c>
      <c r="B80" s="100"/>
      <c r="C80" s="100"/>
      <c r="D80" s="100"/>
      <c r="E80" s="100"/>
      <c r="F80" s="100"/>
      <c r="G80" s="100"/>
      <c r="H80" s="100"/>
      <c r="I80" s="100"/>
      <c r="J80" s="100"/>
      <c r="K80" s="100"/>
      <c r="L80" s="100"/>
      <c r="M80" s="100"/>
    </row>
    <row r="81" spans="1:13" s="214" customFormat="1" ht="15.95" customHeight="1" x14ac:dyDescent="0.15">
      <c r="A81" s="100"/>
      <c r="B81" s="100"/>
      <c r="C81" s="100"/>
      <c r="D81" s="100"/>
      <c r="E81" s="100"/>
      <c r="F81" s="100"/>
      <c r="G81" s="100"/>
      <c r="H81" s="100"/>
      <c r="I81" s="100"/>
      <c r="J81" s="100"/>
      <c r="K81" s="100"/>
      <c r="L81" s="100"/>
      <c r="M81" s="100"/>
    </row>
    <row r="82" spans="1:13" s="214" customFormat="1" ht="15.95" customHeight="1" x14ac:dyDescent="0.15">
      <c r="A82" s="100"/>
      <c r="B82" s="100"/>
      <c r="C82" s="100"/>
      <c r="D82" s="100"/>
      <c r="E82" s="100"/>
      <c r="F82" s="100"/>
      <c r="G82" s="100"/>
      <c r="H82" s="100"/>
      <c r="I82" s="100"/>
      <c r="J82" s="100"/>
      <c r="K82" s="100"/>
      <c r="L82" s="100"/>
      <c r="M82" s="100"/>
    </row>
    <row r="83" spans="1:13" s="214" customFormat="1" ht="15.95" customHeight="1" x14ac:dyDescent="0.15">
      <c r="A83" s="100"/>
      <c r="B83" s="100"/>
      <c r="C83" s="100"/>
      <c r="D83" s="100"/>
      <c r="E83" s="100"/>
      <c r="F83" s="100"/>
      <c r="G83" s="100"/>
      <c r="H83" s="100"/>
      <c r="I83" s="100"/>
      <c r="J83" s="100"/>
      <c r="K83" s="100"/>
      <c r="L83" s="100"/>
      <c r="M83" s="100"/>
    </row>
    <row r="84" spans="1:13" s="214" customFormat="1" ht="15.95" customHeight="1" x14ac:dyDescent="0.15">
      <c r="A84" s="100"/>
      <c r="B84" s="100"/>
      <c r="C84" s="100"/>
      <c r="D84" s="100"/>
      <c r="E84" s="100"/>
      <c r="F84" s="100"/>
      <c r="G84" s="100"/>
      <c r="H84" s="100"/>
      <c r="I84" s="100"/>
      <c r="J84" s="100"/>
      <c r="K84" s="100"/>
      <c r="L84" s="100"/>
      <c r="M84" s="100"/>
    </row>
    <row r="85" spans="1:13" s="214" customFormat="1" ht="15.95" customHeight="1" x14ac:dyDescent="0.15">
      <c r="A85" s="100"/>
      <c r="B85" s="100"/>
      <c r="C85" s="100"/>
      <c r="D85" s="100"/>
      <c r="E85" s="100"/>
      <c r="F85" s="100"/>
      <c r="G85" s="100"/>
      <c r="H85" s="100"/>
      <c r="I85" s="100"/>
      <c r="J85" s="100"/>
      <c r="K85" s="100"/>
      <c r="L85" s="100"/>
      <c r="M85" s="100"/>
    </row>
    <row r="86" spans="1:13" s="214" customFormat="1" ht="15.95" customHeight="1" x14ac:dyDescent="0.15">
      <c r="A86" s="100"/>
      <c r="B86" s="100"/>
      <c r="C86" s="100"/>
      <c r="D86" s="100"/>
      <c r="E86" s="100"/>
      <c r="F86" s="100"/>
      <c r="G86" s="100"/>
      <c r="H86" s="100"/>
      <c r="I86" s="100"/>
      <c r="J86" s="100"/>
      <c r="K86" s="100"/>
      <c r="L86" s="100"/>
      <c r="M86" s="100"/>
    </row>
    <row r="87" spans="1:13" s="214" customFormat="1" ht="15.95" customHeight="1" x14ac:dyDescent="0.15">
      <c r="A87" s="100"/>
      <c r="B87" s="100"/>
      <c r="C87" s="100"/>
      <c r="D87" s="100"/>
      <c r="E87" s="100"/>
      <c r="F87" s="100"/>
      <c r="G87" s="100"/>
      <c r="H87" s="100"/>
      <c r="I87" s="100"/>
      <c r="J87" s="100"/>
      <c r="K87" s="100"/>
      <c r="L87" s="100"/>
      <c r="M87" s="100"/>
    </row>
    <row r="88" spans="1:13" s="214" customFormat="1" ht="15.95" customHeight="1" x14ac:dyDescent="0.15">
      <c r="A88" s="100"/>
      <c r="B88" s="100"/>
      <c r="C88" s="100"/>
      <c r="D88" s="100"/>
      <c r="E88" s="100"/>
      <c r="F88" s="100"/>
      <c r="G88" s="100"/>
      <c r="H88" s="100"/>
      <c r="I88" s="100"/>
      <c r="J88" s="100"/>
      <c r="K88" s="100"/>
      <c r="L88" s="100"/>
      <c r="M88" s="100"/>
    </row>
    <row r="89" spans="1:13" s="214" customFormat="1" ht="15.95" customHeight="1" x14ac:dyDescent="0.15">
      <c r="A89" s="100"/>
      <c r="B89" s="100"/>
      <c r="C89" s="100"/>
      <c r="D89" s="100"/>
      <c r="E89" s="100"/>
      <c r="F89" s="100"/>
      <c r="G89" s="100"/>
      <c r="H89" s="100"/>
      <c r="I89" s="100"/>
      <c r="J89" s="100"/>
      <c r="K89" s="100"/>
      <c r="L89" s="100"/>
      <c r="M89" s="100"/>
    </row>
    <row r="90" spans="1:13" s="214" customFormat="1" ht="15.95" customHeight="1" x14ac:dyDescent="0.15">
      <c r="A90" s="100"/>
      <c r="B90" s="100"/>
      <c r="C90" s="100"/>
      <c r="D90" s="100"/>
      <c r="E90" s="100"/>
      <c r="F90" s="100"/>
      <c r="G90" s="100"/>
      <c r="H90" s="100"/>
      <c r="I90" s="100"/>
      <c r="J90" s="100"/>
      <c r="K90" s="100"/>
      <c r="L90" s="100"/>
      <c r="M90" s="100"/>
    </row>
    <row r="91" spans="1:13" s="214" customFormat="1" ht="15.95" customHeight="1" x14ac:dyDescent="0.15">
      <c r="A91" s="100"/>
      <c r="B91" s="100"/>
      <c r="C91" s="100"/>
      <c r="D91" s="100"/>
      <c r="E91" s="100"/>
      <c r="F91" s="100"/>
      <c r="G91" s="100"/>
      <c r="H91" s="100"/>
      <c r="I91" s="100"/>
      <c r="J91" s="100"/>
      <c r="K91" s="100"/>
      <c r="L91" s="100"/>
      <c r="M91" s="100"/>
    </row>
  </sheetData>
  <phoneticPr fontId="2"/>
  <printOptions horizontalCentered="1"/>
  <pageMargins left="0.59055118110236227" right="0.59055118110236227" top="0.59055118110236227" bottom="0.39370078740157483" header="0.51181102362204722" footer="0.51181102362204722"/>
  <pageSetup paperSize="9" scale="57" firstPageNumber="12" orientation="portrait" useFirstPageNumber="1"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19"/>
  <sheetViews>
    <sheetView showGridLines="0" view="pageBreakPreview" zoomScale="95" zoomScaleNormal="90" zoomScaleSheetLayoutView="95" workbookViewId="0"/>
  </sheetViews>
  <sheetFormatPr defaultRowHeight="18.600000000000001" customHeight="1" x14ac:dyDescent="0.15"/>
  <cols>
    <col min="1" max="3" width="15.625" style="100" customWidth="1"/>
    <col min="4" max="4" width="15.625" style="104" customWidth="1"/>
    <col min="5" max="5" width="16.125" style="100" customWidth="1"/>
    <col min="6" max="16384" width="9" style="100"/>
  </cols>
  <sheetData>
    <row r="1" spans="1:14" ht="24" customHeight="1" x14ac:dyDescent="0.15">
      <c r="A1" s="48" t="s">
        <v>826</v>
      </c>
    </row>
    <row r="2" spans="1:14" ht="20.100000000000001" customHeight="1" thickBot="1" x14ac:dyDescent="0.2">
      <c r="A2" s="13"/>
      <c r="B2" s="13"/>
      <c r="C2" s="13"/>
      <c r="D2" s="87" t="s">
        <v>835</v>
      </c>
    </row>
    <row r="3" spans="1:14" ht="20.100000000000001" customHeight="1" x14ac:dyDescent="0.15">
      <c r="A3" s="219" t="s">
        <v>398</v>
      </c>
      <c r="B3" s="288" t="s">
        <v>399</v>
      </c>
      <c r="C3" s="289" t="s">
        <v>2</v>
      </c>
      <c r="D3" s="349" t="s">
        <v>3</v>
      </c>
    </row>
    <row r="4" spans="1:14" ht="20.100000000000001" customHeight="1" x14ac:dyDescent="0.15">
      <c r="A4" s="280"/>
      <c r="B4" s="281" t="s">
        <v>549</v>
      </c>
      <c r="C4" s="281" t="s">
        <v>549</v>
      </c>
      <c r="D4" s="282" t="s">
        <v>549</v>
      </c>
    </row>
    <row r="5" spans="1:14" ht="18.600000000000001" customHeight="1" x14ac:dyDescent="0.15">
      <c r="A5" s="128" t="s">
        <v>350</v>
      </c>
      <c r="B5" s="430">
        <v>115321</v>
      </c>
      <c r="C5" s="430">
        <v>52398</v>
      </c>
      <c r="D5" s="430">
        <v>62923</v>
      </c>
    </row>
    <row r="6" spans="1:14" ht="18.600000000000001" customHeight="1" x14ac:dyDescent="0.15">
      <c r="A6" s="390" t="s">
        <v>682</v>
      </c>
      <c r="B6" s="166">
        <v>624</v>
      </c>
      <c r="C6" s="431">
        <v>317</v>
      </c>
      <c r="D6" s="166">
        <v>307</v>
      </c>
    </row>
    <row r="7" spans="1:14" ht="18.600000000000001" customHeight="1" x14ac:dyDescent="0.15">
      <c r="A7" s="390" t="s">
        <v>683</v>
      </c>
      <c r="B7" s="166">
        <v>682</v>
      </c>
      <c r="C7" s="431">
        <v>339</v>
      </c>
      <c r="D7" s="166">
        <v>343</v>
      </c>
    </row>
    <row r="8" spans="1:14" ht="18.600000000000001" customHeight="1" x14ac:dyDescent="0.15">
      <c r="A8" s="390" t="s">
        <v>684</v>
      </c>
      <c r="B8" s="166">
        <v>745</v>
      </c>
      <c r="C8" s="431">
        <v>388</v>
      </c>
      <c r="D8" s="166">
        <v>357</v>
      </c>
    </row>
    <row r="9" spans="1:14" ht="18.600000000000001" customHeight="1" x14ac:dyDescent="0.15">
      <c r="A9" s="390" t="s">
        <v>685</v>
      </c>
      <c r="B9" s="166">
        <v>692</v>
      </c>
      <c r="C9" s="431">
        <v>344</v>
      </c>
      <c r="D9" s="166">
        <v>348</v>
      </c>
    </row>
    <row r="10" spans="1:14" ht="18.600000000000001" customHeight="1" x14ac:dyDescent="0.15">
      <c r="A10" s="390" t="s">
        <v>686</v>
      </c>
      <c r="B10" s="166">
        <v>751</v>
      </c>
      <c r="C10" s="431">
        <v>387</v>
      </c>
      <c r="D10" s="166">
        <v>364</v>
      </c>
    </row>
    <row r="11" spans="1:14" ht="18.600000000000001" customHeight="1" x14ac:dyDescent="0.15">
      <c r="A11" s="390" t="s">
        <v>687</v>
      </c>
      <c r="B11" s="166">
        <v>713</v>
      </c>
      <c r="C11" s="431">
        <v>388</v>
      </c>
      <c r="D11" s="166">
        <v>325</v>
      </c>
    </row>
    <row r="12" spans="1:14" ht="18.600000000000001" customHeight="1" x14ac:dyDescent="0.15">
      <c r="A12" s="390" t="s">
        <v>688</v>
      </c>
      <c r="B12" s="166">
        <v>796</v>
      </c>
      <c r="C12" s="431">
        <v>374</v>
      </c>
      <c r="D12" s="166">
        <v>422</v>
      </c>
      <c r="N12" s="104"/>
    </row>
    <row r="13" spans="1:14" ht="18.600000000000001" customHeight="1" x14ac:dyDescent="0.15">
      <c r="A13" s="390" t="s">
        <v>689</v>
      </c>
      <c r="B13" s="166">
        <v>803</v>
      </c>
      <c r="C13" s="431">
        <v>426</v>
      </c>
      <c r="D13" s="166">
        <v>377</v>
      </c>
    </row>
    <row r="14" spans="1:14" ht="18.600000000000001" customHeight="1" x14ac:dyDescent="0.15">
      <c r="A14" s="390" t="s">
        <v>690</v>
      </c>
      <c r="B14" s="166">
        <v>800</v>
      </c>
      <c r="C14" s="431">
        <v>425</v>
      </c>
      <c r="D14" s="166">
        <v>375</v>
      </c>
    </row>
    <row r="15" spans="1:14" ht="18.600000000000001" customHeight="1" x14ac:dyDescent="0.15">
      <c r="A15" s="390" t="s">
        <v>691</v>
      </c>
      <c r="B15" s="166">
        <v>857</v>
      </c>
      <c r="C15" s="431">
        <v>432</v>
      </c>
      <c r="D15" s="166">
        <v>425</v>
      </c>
      <c r="F15" s="1"/>
    </row>
    <row r="16" spans="1:14" ht="18.600000000000001" customHeight="1" x14ac:dyDescent="0.15">
      <c r="A16" s="390" t="s">
        <v>692</v>
      </c>
      <c r="B16" s="166">
        <v>857</v>
      </c>
      <c r="C16" s="431">
        <v>438</v>
      </c>
      <c r="D16" s="166">
        <v>419</v>
      </c>
    </row>
    <row r="17" spans="1:4" ht="18.600000000000001" customHeight="1" x14ac:dyDescent="0.15">
      <c r="A17" s="390" t="s">
        <v>693</v>
      </c>
      <c r="B17" s="166">
        <v>864</v>
      </c>
      <c r="C17" s="431">
        <v>431</v>
      </c>
      <c r="D17" s="166">
        <v>433</v>
      </c>
    </row>
    <row r="18" spans="1:4" ht="18.600000000000001" customHeight="1" x14ac:dyDescent="0.15">
      <c r="A18" s="390" t="s">
        <v>694</v>
      </c>
      <c r="B18" s="166">
        <v>874</v>
      </c>
      <c r="C18" s="431">
        <v>444</v>
      </c>
      <c r="D18" s="166">
        <v>430</v>
      </c>
    </row>
    <row r="19" spans="1:4" ht="18.600000000000001" customHeight="1" x14ac:dyDescent="0.15">
      <c r="A19" s="390" t="s">
        <v>695</v>
      </c>
      <c r="B19" s="166">
        <v>867</v>
      </c>
      <c r="C19" s="431">
        <v>474</v>
      </c>
      <c r="D19" s="166">
        <v>393</v>
      </c>
    </row>
    <row r="20" spans="1:4" ht="18.600000000000001" customHeight="1" x14ac:dyDescent="0.15">
      <c r="A20" s="390" t="s">
        <v>696</v>
      </c>
      <c r="B20" s="166">
        <v>915</v>
      </c>
      <c r="C20" s="431">
        <v>459</v>
      </c>
      <c r="D20" s="166">
        <v>456</v>
      </c>
    </row>
    <row r="21" spans="1:4" ht="18.600000000000001" customHeight="1" x14ac:dyDescent="0.15">
      <c r="A21" s="390" t="s">
        <v>697</v>
      </c>
      <c r="B21" s="166">
        <v>907</v>
      </c>
      <c r="C21" s="431">
        <v>480</v>
      </c>
      <c r="D21" s="166">
        <v>427</v>
      </c>
    </row>
    <row r="22" spans="1:4" ht="18.600000000000001" customHeight="1" x14ac:dyDescent="0.15">
      <c r="A22" s="390" t="s">
        <v>698</v>
      </c>
      <c r="B22" s="166">
        <v>913</v>
      </c>
      <c r="C22" s="431">
        <v>496</v>
      </c>
      <c r="D22" s="166">
        <v>417</v>
      </c>
    </row>
    <row r="23" spans="1:4" ht="18.600000000000001" customHeight="1" x14ac:dyDescent="0.15">
      <c r="A23" s="390" t="s">
        <v>699</v>
      </c>
      <c r="B23" s="166">
        <v>964</v>
      </c>
      <c r="C23" s="431">
        <v>481</v>
      </c>
      <c r="D23" s="166">
        <v>483</v>
      </c>
    </row>
    <row r="24" spans="1:4" ht="18.600000000000001" customHeight="1" x14ac:dyDescent="0.15">
      <c r="A24" s="390" t="s">
        <v>700</v>
      </c>
      <c r="B24" s="166">
        <v>1235</v>
      </c>
      <c r="C24" s="431">
        <v>631</v>
      </c>
      <c r="D24" s="166">
        <v>604</v>
      </c>
    </row>
    <row r="25" spans="1:4" ht="18.600000000000001" customHeight="1" x14ac:dyDescent="0.15">
      <c r="A25" s="390" t="s">
        <v>701</v>
      </c>
      <c r="B25" s="166">
        <v>1515</v>
      </c>
      <c r="C25" s="431">
        <v>682</v>
      </c>
      <c r="D25" s="166">
        <v>833</v>
      </c>
    </row>
    <row r="26" spans="1:4" ht="18.600000000000001" customHeight="1" x14ac:dyDescent="0.15">
      <c r="A26" s="390" t="s">
        <v>702</v>
      </c>
      <c r="B26" s="166">
        <v>1385</v>
      </c>
      <c r="C26" s="431">
        <v>665</v>
      </c>
      <c r="D26" s="166">
        <v>720</v>
      </c>
    </row>
    <row r="27" spans="1:4" ht="18.600000000000001" customHeight="1" x14ac:dyDescent="0.15">
      <c r="A27" s="390" t="s">
        <v>703</v>
      </c>
      <c r="B27" s="166">
        <v>1342</v>
      </c>
      <c r="C27" s="431">
        <v>625</v>
      </c>
      <c r="D27" s="166">
        <v>717</v>
      </c>
    </row>
    <row r="28" spans="1:4" ht="18.600000000000001" customHeight="1" x14ac:dyDescent="0.15">
      <c r="A28" s="390" t="s">
        <v>704</v>
      </c>
      <c r="B28" s="166">
        <v>1168</v>
      </c>
      <c r="C28" s="431">
        <v>547</v>
      </c>
      <c r="D28" s="166">
        <v>621</v>
      </c>
    </row>
    <row r="29" spans="1:4" ht="18.600000000000001" customHeight="1" x14ac:dyDescent="0.15">
      <c r="A29" s="390" t="s">
        <v>705</v>
      </c>
      <c r="B29" s="166">
        <v>913</v>
      </c>
      <c r="C29" s="431">
        <v>470</v>
      </c>
      <c r="D29" s="166">
        <v>443</v>
      </c>
    </row>
    <row r="30" spans="1:4" ht="18.600000000000001" customHeight="1" x14ac:dyDescent="0.15">
      <c r="A30" s="390" t="s">
        <v>706</v>
      </c>
      <c r="B30" s="166">
        <v>858</v>
      </c>
      <c r="C30" s="431">
        <v>428</v>
      </c>
      <c r="D30" s="166">
        <v>430</v>
      </c>
    </row>
    <row r="31" spans="1:4" ht="18.600000000000001" customHeight="1" x14ac:dyDescent="0.15">
      <c r="A31" s="390" t="s">
        <v>829</v>
      </c>
      <c r="B31" s="166">
        <v>842</v>
      </c>
      <c r="C31" s="431">
        <v>442</v>
      </c>
      <c r="D31" s="166">
        <v>400</v>
      </c>
    </row>
    <row r="32" spans="1:4" ht="18.600000000000001" customHeight="1" x14ac:dyDescent="0.15">
      <c r="A32" s="390" t="s">
        <v>707</v>
      </c>
      <c r="B32" s="166">
        <v>865</v>
      </c>
      <c r="C32" s="431">
        <v>400</v>
      </c>
      <c r="D32" s="166">
        <v>465</v>
      </c>
    </row>
    <row r="33" spans="1:4" ht="18.600000000000001" customHeight="1" x14ac:dyDescent="0.15">
      <c r="A33" s="390" t="s">
        <v>708</v>
      </c>
      <c r="B33" s="166">
        <v>793</v>
      </c>
      <c r="C33" s="431">
        <v>396</v>
      </c>
      <c r="D33" s="166">
        <v>397</v>
      </c>
    </row>
    <row r="34" spans="1:4" ht="18.600000000000001" customHeight="1" x14ac:dyDescent="0.15">
      <c r="A34" s="390" t="s">
        <v>709</v>
      </c>
      <c r="B34" s="166">
        <v>807</v>
      </c>
      <c r="C34" s="431">
        <v>397</v>
      </c>
      <c r="D34" s="166">
        <v>410</v>
      </c>
    </row>
    <row r="35" spans="1:4" ht="18.600000000000001" customHeight="1" x14ac:dyDescent="0.15">
      <c r="A35" s="390" t="s">
        <v>710</v>
      </c>
      <c r="B35" s="166">
        <v>858</v>
      </c>
      <c r="C35" s="431">
        <v>399</v>
      </c>
      <c r="D35" s="166">
        <v>459</v>
      </c>
    </row>
    <row r="36" spans="1:4" ht="18.600000000000001" customHeight="1" x14ac:dyDescent="0.15">
      <c r="A36" s="390" t="s">
        <v>711</v>
      </c>
      <c r="B36" s="166">
        <v>860</v>
      </c>
      <c r="C36" s="431">
        <v>388</v>
      </c>
      <c r="D36" s="166">
        <v>472</v>
      </c>
    </row>
    <row r="37" spans="1:4" ht="18.600000000000001" customHeight="1" x14ac:dyDescent="0.15">
      <c r="A37" s="390" t="s">
        <v>712</v>
      </c>
      <c r="B37" s="166">
        <v>903</v>
      </c>
      <c r="C37" s="431">
        <v>444</v>
      </c>
      <c r="D37" s="166">
        <v>459</v>
      </c>
    </row>
    <row r="38" spans="1:4" ht="18.600000000000001" customHeight="1" x14ac:dyDescent="0.15">
      <c r="A38" s="390" t="s">
        <v>713</v>
      </c>
      <c r="B38" s="166">
        <v>883</v>
      </c>
      <c r="C38" s="431">
        <v>426</v>
      </c>
      <c r="D38" s="166">
        <v>457</v>
      </c>
    </row>
    <row r="39" spans="1:4" ht="18.600000000000001" customHeight="1" x14ac:dyDescent="0.15">
      <c r="A39" s="390" t="s">
        <v>714</v>
      </c>
      <c r="B39" s="166">
        <v>936</v>
      </c>
      <c r="C39" s="431">
        <v>445</v>
      </c>
      <c r="D39" s="166">
        <v>491</v>
      </c>
    </row>
    <row r="40" spans="1:4" ht="18.600000000000001" customHeight="1" x14ac:dyDescent="0.15">
      <c r="A40" s="390" t="s">
        <v>715</v>
      </c>
      <c r="B40" s="166">
        <v>983</v>
      </c>
      <c r="C40" s="431">
        <v>460</v>
      </c>
      <c r="D40" s="166">
        <v>523</v>
      </c>
    </row>
    <row r="41" spans="1:4" ht="18.600000000000001" customHeight="1" x14ac:dyDescent="0.15">
      <c r="A41" s="390" t="s">
        <v>716</v>
      </c>
      <c r="B41" s="166">
        <v>1013</v>
      </c>
      <c r="C41" s="431">
        <v>473</v>
      </c>
      <c r="D41" s="166">
        <v>540</v>
      </c>
    </row>
    <row r="42" spans="1:4" ht="18.600000000000001" customHeight="1" x14ac:dyDescent="0.15">
      <c r="A42" s="390" t="s">
        <v>717</v>
      </c>
      <c r="B42" s="166">
        <v>1065</v>
      </c>
      <c r="C42" s="431">
        <v>529</v>
      </c>
      <c r="D42" s="166">
        <v>536</v>
      </c>
    </row>
    <row r="43" spans="1:4" ht="18.600000000000001" customHeight="1" x14ac:dyDescent="0.15">
      <c r="A43" s="390" t="s">
        <v>718</v>
      </c>
      <c r="B43" s="166">
        <v>1089</v>
      </c>
      <c r="C43" s="431">
        <v>544</v>
      </c>
      <c r="D43" s="166">
        <v>545</v>
      </c>
    </row>
    <row r="44" spans="1:4" ht="18.600000000000001" customHeight="1" x14ac:dyDescent="0.15">
      <c r="A44" s="390" t="s">
        <v>719</v>
      </c>
      <c r="B44" s="166">
        <v>1081</v>
      </c>
      <c r="C44" s="431">
        <v>521</v>
      </c>
      <c r="D44" s="166">
        <v>560</v>
      </c>
    </row>
    <row r="45" spans="1:4" ht="18.600000000000001" customHeight="1" x14ac:dyDescent="0.15">
      <c r="A45" s="390" t="s">
        <v>720</v>
      </c>
      <c r="B45" s="166">
        <v>1080</v>
      </c>
      <c r="C45" s="431">
        <v>501</v>
      </c>
      <c r="D45" s="166">
        <v>579</v>
      </c>
    </row>
    <row r="46" spans="1:4" ht="18.600000000000001" customHeight="1" x14ac:dyDescent="0.15">
      <c r="A46" s="390" t="s">
        <v>721</v>
      </c>
      <c r="B46" s="166">
        <v>1159</v>
      </c>
      <c r="C46" s="431">
        <v>524</v>
      </c>
      <c r="D46" s="166">
        <v>635</v>
      </c>
    </row>
    <row r="47" spans="1:4" ht="18.600000000000001" customHeight="1" x14ac:dyDescent="0.15">
      <c r="A47" s="390" t="s">
        <v>722</v>
      </c>
      <c r="B47" s="166">
        <v>1227</v>
      </c>
      <c r="C47" s="431">
        <v>591</v>
      </c>
      <c r="D47" s="166">
        <v>636</v>
      </c>
    </row>
    <row r="48" spans="1:4" ht="18.600000000000001" customHeight="1" x14ac:dyDescent="0.15">
      <c r="A48" s="390" t="s">
        <v>723</v>
      </c>
      <c r="B48" s="166">
        <v>1286</v>
      </c>
      <c r="C48" s="431">
        <v>625</v>
      </c>
      <c r="D48" s="166">
        <v>661</v>
      </c>
    </row>
    <row r="49" spans="1:4" ht="18.600000000000001" customHeight="1" x14ac:dyDescent="0.15">
      <c r="A49" s="390" t="s">
        <v>724</v>
      </c>
      <c r="B49" s="166">
        <v>1369</v>
      </c>
      <c r="C49" s="431">
        <v>667</v>
      </c>
      <c r="D49" s="166">
        <v>702</v>
      </c>
    </row>
    <row r="50" spans="1:4" ht="18.600000000000001" customHeight="1" x14ac:dyDescent="0.15">
      <c r="A50" s="390" t="s">
        <v>725</v>
      </c>
      <c r="B50" s="166">
        <v>1421</v>
      </c>
      <c r="C50" s="431">
        <v>672</v>
      </c>
      <c r="D50" s="166">
        <v>749</v>
      </c>
    </row>
    <row r="51" spans="1:4" ht="18.600000000000001" customHeight="1" x14ac:dyDescent="0.15">
      <c r="A51" s="390" t="s">
        <v>726</v>
      </c>
      <c r="B51" s="166">
        <v>1431</v>
      </c>
      <c r="C51" s="431">
        <v>694</v>
      </c>
      <c r="D51" s="166">
        <v>737</v>
      </c>
    </row>
    <row r="52" spans="1:4" ht="18.600000000000001" customHeight="1" x14ac:dyDescent="0.15">
      <c r="A52" s="390" t="s">
        <v>727</v>
      </c>
      <c r="B52" s="166">
        <v>1466</v>
      </c>
      <c r="C52" s="431">
        <v>718</v>
      </c>
      <c r="D52" s="166">
        <v>748</v>
      </c>
    </row>
    <row r="53" spans="1:4" ht="18.600000000000001" customHeight="1" x14ac:dyDescent="0.15">
      <c r="A53" s="390" t="s">
        <v>728</v>
      </c>
      <c r="B53" s="166">
        <v>1503</v>
      </c>
      <c r="C53" s="431">
        <v>701</v>
      </c>
      <c r="D53" s="166">
        <v>802</v>
      </c>
    </row>
    <row r="54" spans="1:4" ht="18.600000000000001" customHeight="1" x14ac:dyDescent="0.15">
      <c r="A54" s="390" t="s">
        <v>729</v>
      </c>
      <c r="B54" s="166">
        <v>1555</v>
      </c>
      <c r="C54" s="431">
        <v>737</v>
      </c>
      <c r="D54" s="166">
        <v>818</v>
      </c>
    </row>
    <row r="55" spans="1:4" ht="18.600000000000001" customHeight="1" x14ac:dyDescent="0.15">
      <c r="A55" s="390" t="s">
        <v>730</v>
      </c>
      <c r="B55" s="166">
        <v>1373</v>
      </c>
      <c r="C55" s="431">
        <v>637</v>
      </c>
      <c r="D55" s="166">
        <v>736</v>
      </c>
    </row>
    <row r="56" spans="1:4" ht="18.600000000000001" customHeight="1" x14ac:dyDescent="0.15">
      <c r="A56" s="390" t="s">
        <v>731</v>
      </c>
      <c r="B56" s="166">
        <v>1379</v>
      </c>
      <c r="C56" s="431">
        <v>665</v>
      </c>
      <c r="D56" s="166">
        <v>714</v>
      </c>
    </row>
    <row r="57" spans="1:4" ht="18.600000000000001" customHeight="1" x14ac:dyDescent="0.15">
      <c r="A57" s="390" t="s">
        <v>732</v>
      </c>
      <c r="B57" s="166">
        <v>1445</v>
      </c>
      <c r="C57" s="431">
        <v>668</v>
      </c>
      <c r="D57" s="166">
        <v>777</v>
      </c>
    </row>
    <row r="58" spans="1:4" ht="18.600000000000001" customHeight="1" x14ac:dyDescent="0.15">
      <c r="A58" s="390" t="s">
        <v>733</v>
      </c>
      <c r="B58" s="166">
        <v>1432</v>
      </c>
      <c r="C58" s="431">
        <v>658</v>
      </c>
      <c r="D58" s="166">
        <v>774</v>
      </c>
    </row>
    <row r="59" spans="1:4" ht="18.600000000000001" customHeight="1" x14ac:dyDescent="0.15">
      <c r="A59" s="390" t="s">
        <v>734</v>
      </c>
      <c r="B59" s="166">
        <v>1404</v>
      </c>
      <c r="C59" s="431">
        <v>659</v>
      </c>
      <c r="D59" s="166">
        <v>745</v>
      </c>
    </row>
    <row r="60" spans="1:4" ht="18.600000000000001" customHeight="1" x14ac:dyDescent="0.15">
      <c r="A60" s="390" t="s">
        <v>735</v>
      </c>
      <c r="B60" s="166">
        <v>1024</v>
      </c>
      <c r="C60" s="431">
        <v>500</v>
      </c>
      <c r="D60" s="166">
        <v>524</v>
      </c>
    </row>
    <row r="61" spans="1:4" ht="18.600000000000001" customHeight="1" x14ac:dyDescent="0.15">
      <c r="A61" s="390" t="s">
        <v>736</v>
      </c>
      <c r="B61" s="166">
        <v>1395</v>
      </c>
      <c r="C61" s="431">
        <v>616</v>
      </c>
      <c r="D61" s="166">
        <v>779</v>
      </c>
    </row>
    <row r="62" spans="1:4" ht="18.600000000000001" customHeight="1" x14ac:dyDescent="0.15">
      <c r="A62" s="390" t="s">
        <v>737</v>
      </c>
      <c r="B62" s="166">
        <v>1296</v>
      </c>
      <c r="C62" s="431">
        <v>600</v>
      </c>
      <c r="D62" s="166">
        <v>696</v>
      </c>
    </row>
    <row r="63" spans="1:4" ht="18.600000000000001" customHeight="1" x14ac:dyDescent="0.15">
      <c r="A63" s="390" t="s">
        <v>738</v>
      </c>
      <c r="B63" s="166">
        <v>1284</v>
      </c>
      <c r="C63" s="431">
        <v>570</v>
      </c>
      <c r="D63" s="166">
        <v>714</v>
      </c>
    </row>
    <row r="64" spans="1:4" ht="18.600000000000001" customHeight="1" x14ac:dyDescent="0.15">
      <c r="A64" s="390" t="s">
        <v>739</v>
      </c>
      <c r="B64" s="166">
        <v>1309</v>
      </c>
      <c r="C64" s="431">
        <v>602</v>
      </c>
      <c r="D64" s="166">
        <v>707</v>
      </c>
    </row>
    <row r="65" spans="1:4" ht="18.600000000000001" customHeight="1" x14ac:dyDescent="0.15">
      <c r="A65" s="390" t="s">
        <v>740</v>
      </c>
      <c r="B65" s="166">
        <v>1294</v>
      </c>
      <c r="C65" s="431">
        <v>622</v>
      </c>
      <c r="D65" s="166">
        <v>672</v>
      </c>
    </row>
    <row r="66" spans="1:4" ht="18.600000000000001" customHeight="1" x14ac:dyDescent="0.15">
      <c r="A66" s="390" t="s">
        <v>741</v>
      </c>
      <c r="B66" s="166">
        <v>1285</v>
      </c>
      <c r="C66" s="431">
        <v>610</v>
      </c>
      <c r="D66" s="166">
        <v>675</v>
      </c>
    </row>
    <row r="67" spans="1:4" ht="18.600000000000001" customHeight="1" x14ac:dyDescent="0.15">
      <c r="A67" s="390" t="s">
        <v>742</v>
      </c>
      <c r="B67" s="166">
        <v>1390</v>
      </c>
      <c r="C67" s="431">
        <v>643</v>
      </c>
      <c r="D67" s="166">
        <v>747</v>
      </c>
    </row>
    <row r="68" spans="1:4" ht="18.600000000000001" customHeight="1" x14ac:dyDescent="0.15">
      <c r="A68" s="390" t="s">
        <v>743</v>
      </c>
      <c r="B68" s="166">
        <v>1356</v>
      </c>
      <c r="C68" s="431">
        <v>623</v>
      </c>
      <c r="D68" s="166">
        <v>733</v>
      </c>
    </row>
    <row r="69" spans="1:4" ht="18.600000000000001" customHeight="1" x14ac:dyDescent="0.15">
      <c r="A69" s="390" t="s">
        <v>744</v>
      </c>
      <c r="B69" s="166">
        <v>1366</v>
      </c>
      <c r="C69" s="431">
        <v>615</v>
      </c>
      <c r="D69" s="166">
        <v>751</v>
      </c>
    </row>
    <row r="70" spans="1:4" ht="18.600000000000001" customHeight="1" x14ac:dyDescent="0.15">
      <c r="A70" s="390" t="s">
        <v>745</v>
      </c>
      <c r="B70" s="166">
        <v>1401</v>
      </c>
      <c r="C70" s="431">
        <v>638</v>
      </c>
      <c r="D70" s="166">
        <v>763</v>
      </c>
    </row>
    <row r="71" spans="1:4" ht="18.600000000000001" customHeight="1" x14ac:dyDescent="0.15">
      <c r="A71" s="390" t="s">
        <v>746</v>
      </c>
      <c r="B71" s="166">
        <v>1349</v>
      </c>
      <c r="C71" s="431">
        <v>644</v>
      </c>
      <c r="D71" s="166">
        <v>705</v>
      </c>
    </row>
    <row r="72" spans="1:4" ht="18.600000000000001" customHeight="1" x14ac:dyDescent="0.15">
      <c r="A72" s="390" t="s">
        <v>747</v>
      </c>
      <c r="B72" s="166">
        <v>1525</v>
      </c>
      <c r="C72" s="431">
        <v>707</v>
      </c>
      <c r="D72" s="166">
        <v>818</v>
      </c>
    </row>
    <row r="73" spans="1:4" ht="18.600000000000001" customHeight="1" x14ac:dyDescent="0.15">
      <c r="A73" s="390" t="s">
        <v>748</v>
      </c>
      <c r="B73" s="166">
        <v>1510</v>
      </c>
      <c r="C73" s="431">
        <v>697</v>
      </c>
      <c r="D73" s="166">
        <v>813</v>
      </c>
    </row>
    <row r="74" spans="1:4" ht="18.600000000000001" customHeight="1" x14ac:dyDescent="0.15">
      <c r="A74" s="390" t="s">
        <v>749</v>
      </c>
      <c r="B74" s="166">
        <v>1654</v>
      </c>
      <c r="C74" s="431">
        <v>758</v>
      </c>
      <c r="D74" s="166">
        <v>896</v>
      </c>
    </row>
    <row r="75" spans="1:4" ht="18.600000000000001" customHeight="1" x14ac:dyDescent="0.15">
      <c r="A75" s="390" t="s">
        <v>750</v>
      </c>
      <c r="B75" s="166">
        <v>1845</v>
      </c>
      <c r="C75" s="431">
        <v>843</v>
      </c>
      <c r="D75" s="166">
        <v>1002</v>
      </c>
    </row>
    <row r="76" spans="1:4" ht="18.600000000000001" customHeight="1" x14ac:dyDescent="0.15">
      <c r="A76" s="390" t="s">
        <v>751</v>
      </c>
      <c r="B76" s="166">
        <v>1893</v>
      </c>
      <c r="C76" s="431">
        <v>809</v>
      </c>
      <c r="D76" s="166">
        <v>1084</v>
      </c>
    </row>
    <row r="77" spans="1:4" ht="18.600000000000001" customHeight="1" x14ac:dyDescent="0.15">
      <c r="A77" s="390" t="s">
        <v>752</v>
      </c>
      <c r="B77" s="166">
        <v>2212</v>
      </c>
      <c r="C77" s="431">
        <v>937</v>
      </c>
      <c r="D77" s="166">
        <v>1275</v>
      </c>
    </row>
    <row r="78" spans="1:4" ht="18.600000000000001" customHeight="1" x14ac:dyDescent="0.15">
      <c r="A78" s="390" t="s">
        <v>753</v>
      </c>
      <c r="B78" s="166">
        <v>2192</v>
      </c>
      <c r="C78" s="431">
        <v>962</v>
      </c>
      <c r="D78" s="166">
        <v>1230</v>
      </c>
    </row>
    <row r="79" spans="1:4" ht="18.600000000000001" customHeight="1" x14ac:dyDescent="0.15">
      <c r="A79" s="390" t="s">
        <v>754</v>
      </c>
      <c r="B79" s="166">
        <v>2029</v>
      </c>
      <c r="C79" s="431">
        <v>875</v>
      </c>
      <c r="D79" s="166">
        <v>1154</v>
      </c>
    </row>
    <row r="80" spans="1:4" ht="18.600000000000001" customHeight="1" x14ac:dyDescent="0.15">
      <c r="A80" s="390" t="s">
        <v>755</v>
      </c>
      <c r="B80" s="166">
        <v>1345</v>
      </c>
      <c r="C80" s="431">
        <v>550</v>
      </c>
      <c r="D80" s="166">
        <v>795</v>
      </c>
    </row>
    <row r="81" spans="1:4" ht="18.600000000000001" customHeight="1" x14ac:dyDescent="0.15">
      <c r="A81" s="390" t="s">
        <v>756</v>
      </c>
      <c r="B81" s="166">
        <v>1447</v>
      </c>
      <c r="C81" s="431">
        <v>621</v>
      </c>
      <c r="D81" s="166">
        <v>826</v>
      </c>
    </row>
    <row r="82" spans="1:4" ht="18.600000000000001" customHeight="1" x14ac:dyDescent="0.15">
      <c r="A82" s="390" t="s">
        <v>757</v>
      </c>
      <c r="B82" s="166">
        <v>1728</v>
      </c>
      <c r="C82" s="431">
        <v>710</v>
      </c>
      <c r="D82" s="166">
        <v>1018</v>
      </c>
    </row>
    <row r="83" spans="1:4" ht="18.600000000000001" customHeight="1" x14ac:dyDescent="0.15">
      <c r="A83" s="390" t="s">
        <v>758</v>
      </c>
      <c r="B83" s="166">
        <v>1496</v>
      </c>
      <c r="C83" s="431">
        <v>625</v>
      </c>
      <c r="D83" s="166">
        <v>871</v>
      </c>
    </row>
    <row r="84" spans="1:4" ht="18.600000000000001" customHeight="1" x14ac:dyDescent="0.15">
      <c r="A84" s="390" t="s">
        <v>759</v>
      </c>
      <c r="B84" s="166">
        <v>1550</v>
      </c>
      <c r="C84" s="431">
        <v>613</v>
      </c>
      <c r="D84" s="166">
        <v>937</v>
      </c>
    </row>
    <row r="85" spans="1:4" ht="18.600000000000001" customHeight="1" x14ac:dyDescent="0.15">
      <c r="A85" s="390" t="s">
        <v>760</v>
      </c>
      <c r="B85" s="166">
        <v>1521</v>
      </c>
      <c r="C85" s="431">
        <v>576</v>
      </c>
      <c r="D85" s="166">
        <v>945</v>
      </c>
    </row>
    <row r="86" spans="1:4" ht="18.600000000000001" customHeight="1" x14ac:dyDescent="0.15">
      <c r="A86" s="390" t="s">
        <v>761</v>
      </c>
      <c r="B86" s="166">
        <v>1348</v>
      </c>
      <c r="C86" s="431">
        <v>532</v>
      </c>
      <c r="D86" s="166">
        <v>816</v>
      </c>
    </row>
    <row r="87" spans="1:4" ht="18.600000000000001" customHeight="1" x14ac:dyDescent="0.15">
      <c r="A87" s="390" t="s">
        <v>762</v>
      </c>
      <c r="B87" s="166">
        <v>1158</v>
      </c>
      <c r="C87" s="431">
        <v>450</v>
      </c>
      <c r="D87" s="166">
        <v>708</v>
      </c>
    </row>
    <row r="88" spans="1:4" ht="18.600000000000001" customHeight="1" x14ac:dyDescent="0.15">
      <c r="A88" s="390" t="s">
        <v>763</v>
      </c>
      <c r="B88" s="166">
        <v>1109</v>
      </c>
      <c r="C88" s="431">
        <v>426</v>
      </c>
      <c r="D88" s="166">
        <v>683</v>
      </c>
    </row>
    <row r="89" spans="1:4" ht="18.600000000000001" customHeight="1" x14ac:dyDescent="0.15">
      <c r="A89" s="390" t="s">
        <v>764</v>
      </c>
      <c r="B89" s="166">
        <v>1266</v>
      </c>
      <c r="C89" s="431">
        <v>473</v>
      </c>
      <c r="D89" s="166">
        <v>793</v>
      </c>
    </row>
    <row r="90" spans="1:4" ht="18.600000000000001" customHeight="1" x14ac:dyDescent="0.15">
      <c r="A90" s="390" t="s">
        <v>765</v>
      </c>
      <c r="B90" s="166">
        <v>1155</v>
      </c>
      <c r="C90" s="431">
        <v>403</v>
      </c>
      <c r="D90" s="166">
        <v>752</v>
      </c>
    </row>
    <row r="91" spans="1:4" ht="18.600000000000001" customHeight="1" x14ac:dyDescent="0.15">
      <c r="A91" s="390" t="s">
        <v>766</v>
      </c>
      <c r="B91" s="166">
        <v>1061</v>
      </c>
      <c r="C91" s="431">
        <v>381</v>
      </c>
      <c r="D91" s="166">
        <v>680</v>
      </c>
    </row>
    <row r="92" spans="1:4" ht="18.600000000000001" customHeight="1" x14ac:dyDescent="0.15">
      <c r="A92" s="390" t="s">
        <v>767</v>
      </c>
      <c r="B92" s="166">
        <v>1001</v>
      </c>
      <c r="C92" s="431">
        <v>360</v>
      </c>
      <c r="D92" s="166">
        <v>641</v>
      </c>
    </row>
    <row r="93" spans="1:4" ht="18.600000000000001" customHeight="1" x14ac:dyDescent="0.15">
      <c r="A93" s="390" t="s">
        <v>768</v>
      </c>
      <c r="B93" s="166">
        <v>965</v>
      </c>
      <c r="C93" s="431">
        <v>318</v>
      </c>
      <c r="D93" s="166">
        <v>647</v>
      </c>
    </row>
    <row r="94" spans="1:4" ht="18.600000000000001" customHeight="1" x14ac:dyDescent="0.15">
      <c r="A94" s="390" t="s">
        <v>769</v>
      </c>
      <c r="B94" s="166">
        <v>825</v>
      </c>
      <c r="C94" s="431">
        <v>280</v>
      </c>
      <c r="D94" s="166">
        <v>545</v>
      </c>
    </row>
    <row r="95" spans="1:4" ht="18.600000000000001" customHeight="1" x14ac:dyDescent="0.15">
      <c r="A95" s="390" t="s">
        <v>770</v>
      </c>
      <c r="B95" s="166">
        <v>748</v>
      </c>
      <c r="C95" s="431">
        <v>210</v>
      </c>
      <c r="D95" s="166">
        <v>538</v>
      </c>
    </row>
    <row r="96" spans="1:4" ht="18.600000000000001" customHeight="1" x14ac:dyDescent="0.15">
      <c r="A96" s="390" t="s">
        <v>771</v>
      </c>
      <c r="B96" s="166">
        <v>626</v>
      </c>
      <c r="C96" s="431">
        <v>207</v>
      </c>
      <c r="D96" s="166">
        <v>419</v>
      </c>
    </row>
    <row r="97" spans="1:4" ht="18.600000000000001" customHeight="1" x14ac:dyDescent="0.15">
      <c r="A97" s="390" t="s">
        <v>772</v>
      </c>
      <c r="B97" s="166">
        <v>547</v>
      </c>
      <c r="C97" s="431">
        <v>152</v>
      </c>
      <c r="D97" s="166">
        <v>395</v>
      </c>
    </row>
    <row r="98" spans="1:4" ht="18.600000000000001" customHeight="1" x14ac:dyDescent="0.15">
      <c r="A98" s="390" t="s">
        <v>773</v>
      </c>
      <c r="B98" s="166">
        <v>447</v>
      </c>
      <c r="C98" s="431">
        <v>106</v>
      </c>
      <c r="D98" s="166">
        <v>341</v>
      </c>
    </row>
    <row r="99" spans="1:4" ht="18.600000000000001" customHeight="1" x14ac:dyDescent="0.15">
      <c r="A99" s="390" t="s">
        <v>774</v>
      </c>
      <c r="B99" s="166">
        <v>395</v>
      </c>
      <c r="C99" s="431">
        <v>84</v>
      </c>
      <c r="D99" s="166">
        <v>311</v>
      </c>
    </row>
    <row r="100" spans="1:4" ht="18.600000000000001" customHeight="1" x14ac:dyDescent="0.15">
      <c r="A100" s="390" t="s">
        <v>775</v>
      </c>
      <c r="B100" s="166">
        <v>273</v>
      </c>
      <c r="C100" s="431">
        <v>53</v>
      </c>
      <c r="D100" s="166">
        <v>220</v>
      </c>
    </row>
    <row r="101" spans="1:4" ht="18.600000000000001" customHeight="1" x14ac:dyDescent="0.15">
      <c r="A101" s="390" t="s">
        <v>776</v>
      </c>
      <c r="B101" s="166">
        <v>248</v>
      </c>
      <c r="C101" s="431">
        <v>59</v>
      </c>
      <c r="D101" s="166">
        <v>189</v>
      </c>
    </row>
    <row r="102" spans="1:4" ht="18.600000000000001" customHeight="1" x14ac:dyDescent="0.15">
      <c r="A102" s="390" t="s">
        <v>777</v>
      </c>
      <c r="B102" s="166">
        <v>174</v>
      </c>
      <c r="C102" s="431">
        <v>19</v>
      </c>
      <c r="D102" s="166">
        <v>155</v>
      </c>
    </row>
    <row r="103" spans="1:4" ht="18.600000000000001" customHeight="1" x14ac:dyDescent="0.15">
      <c r="A103" s="390" t="s">
        <v>778</v>
      </c>
      <c r="B103" s="166">
        <v>146</v>
      </c>
      <c r="C103" s="431">
        <v>28</v>
      </c>
      <c r="D103" s="166">
        <v>118</v>
      </c>
    </row>
    <row r="104" spans="1:4" ht="18.600000000000001" customHeight="1" x14ac:dyDescent="0.15">
      <c r="A104" s="390" t="s">
        <v>779</v>
      </c>
      <c r="B104" s="166">
        <v>86</v>
      </c>
      <c r="C104" s="431">
        <v>8</v>
      </c>
      <c r="D104" s="166">
        <v>78</v>
      </c>
    </row>
    <row r="105" spans="1:4" ht="18.600000000000001" customHeight="1" x14ac:dyDescent="0.15">
      <c r="A105" s="390" t="s">
        <v>780</v>
      </c>
      <c r="B105" s="166">
        <v>50</v>
      </c>
      <c r="C105" s="431">
        <v>11</v>
      </c>
      <c r="D105" s="166">
        <v>39</v>
      </c>
    </row>
    <row r="106" spans="1:4" ht="18.600000000000001" customHeight="1" x14ac:dyDescent="0.15">
      <c r="A106" s="390" t="s">
        <v>781</v>
      </c>
      <c r="B106" s="166">
        <v>94</v>
      </c>
      <c r="C106" s="431">
        <v>11</v>
      </c>
      <c r="D106" s="166">
        <v>83</v>
      </c>
    </row>
    <row r="107" spans="1:4" ht="18.600000000000001" customHeight="1" x14ac:dyDescent="0.15">
      <c r="A107" s="391" t="s">
        <v>427</v>
      </c>
      <c r="B107" s="432">
        <v>5355</v>
      </c>
      <c r="C107" s="433">
        <v>2709</v>
      </c>
      <c r="D107" s="433">
        <v>2646</v>
      </c>
    </row>
    <row r="108" spans="1:4" ht="18.600000000000001" customHeight="1" x14ac:dyDescent="0.15">
      <c r="A108" s="392" t="s">
        <v>584</v>
      </c>
      <c r="B108" s="286" t="s">
        <v>549</v>
      </c>
      <c r="C108" s="286" t="s">
        <v>549</v>
      </c>
      <c r="D108" s="286" t="s">
        <v>549</v>
      </c>
    </row>
    <row r="109" spans="1:4" ht="18.600000000000001" customHeight="1" x14ac:dyDescent="0.15">
      <c r="A109" s="393" t="s">
        <v>782</v>
      </c>
      <c r="B109" s="431">
        <v>11840</v>
      </c>
      <c r="C109" s="431">
        <v>6066</v>
      </c>
      <c r="D109" s="431">
        <v>5774</v>
      </c>
    </row>
    <row r="110" spans="1:4" ht="18.600000000000001" customHeight="1" x14ac:dyDescent="0.15">
      <c r="A110" s="393" t="s">
        <v>783</v>
      </c>
      <c r="B110" s="431">
        <v>59108</v>
      </c>
      <c r="C110" s="431">
        <v>28125</v>
      </c>
      <c r="D110" s="431">
        <v>30983</v>
      </c>
    </row>
    <row r="111" spans="1:4" ht="18.600000000000001" customHeight="1" x14ac:dyDescent="0.15">
      <c r="A111" s="391" t="s">
        <v>784</v>
      </c>
      <c r="B111" s="433">
        <v>39018</v>
      </c>
      <c r="C111" s="433">
        <v>15498</v>
      </c>
      <c r="D111" s="433">
        <v>23520</v>
      </c>
    </row>
    <row r="112" spans="1:4" ht="18.600000000000001" customHeight="1" x14ac:dyDescent="0.15">
      <c r="A112" s="390" t="s">
        <v>250</v>
      </c>
      <c r="B112" s="290" t="s">
        <v>544</v>
      </c>
      <c r="C112" s="290" t="s">
        <v>544</v>
      </c>
      <c r="D112" s="290" t="s">
        <v>544</v>
      </c>
    </row>
    <row r="113" spans="1:4" ht="18.600000000000001" customHeight="1" x14ac:dyDescent="0.15">
      <c r="A113" s="393" t="s">
        <v>782</v>
      </c>
      <c r="B113" s="183">
        <v>10.8</v>
      </c>
      <c r="C113" s="183">
        <v>12.2</v>
      </c>
      <c r="D113" s="183">
        <v>9.6</v>
      </c>
    </row>
    <row r="114" spans="1:4" ht="18.600000000000001" customHeight="1" x14ac:dyDescent="0.15">
      <c r="A114" s="393" t="s">
        <v>783</v>
      </c>
      <c r="B114" s="183">
        <v>53.8</v>
      </c>
      <c r="C114" s="183">
        <v>56.6</v>
      </c>
      <c r="D114" s="184">
        <v>51.4</v>
      </c>
    </row>
    <row r="115" spans="1:4" ht="18.600000000000001" customHeight="1" thickBot="1" x14ac:dyDescent="0.2">
      <c r="A115" s="394" t="s">
        <v>784</v>
      </c>
      <c r="B115" s="183">
        <v>35.5</v>
      </c>
      <c r="C115" s="183">
        <v>31.2</v>
      </c>
      <c r="D115" s="185">
        <v>39</v>
      </c>
    </row>
    <row r="116" spans="1:4" ht="18.600000000000001" customHeight="1" x14ac:dyDescent="0.15">
      <c r="A116" s="31"/>
      <c r="B116" s="32"/>
      <c r="C116" s="32"/>
      <c r="D116" s="94" t="s">
        <v>845</v>
      </c>
    </row>
    <row r="117" spans="1:4" ht="18.600000000000001" customHeight="1" x14ac:dyDescent="0.15">
      <c r="A117" s="15"/>
      <c r="B117" s="217"/>
      <c r="C117" s="217"/>
      <c r="D117" s="129"/>
    </row>
    <row r="118" spans="1:4" ht="18.600000000000001" customHeight="1" x14ac:dyDescent="0.15">
      <c r="A118" s="371" t="s">
        <v>534</v>
      </c>
      <c r="B118" s="95" t="s">
        <v>351</v>
      </c>
      <c r="C118" s="95" t="s">
        <v>586</v>
      </c>
      <c r="D118" s="95" t="s">
        <v>587</v>
      </c>
    </row>
    <row r="119" spans="1:4" ht="18.600000000000001" customHeight="1" x14ac:dyDescent="0.15">
      <c r="A119" s="218" t="s">
        <v>585</v>
      </c>
      <c r="B119" s="434">
        <v>50.732608260735134</v>
      </c>
      <c r="C119" s="434">
        <v>48.148191752701806</v>
      </c>
      <c r="D119" s="434">
        <v>52.863057219171495</v>
      </c>
    </row>
  </sheetData>
  <phoneticPr fontId="2"/>
  <printOptions horizontalCentered="1"/>
  <pageMargins left="0.59055118110236227" right="0.59055118110236227" top="0.78740157480314965" bottom="0.39370078740157483" header="0.51181102362204722" footer="0.51181102362204722"/>
  <pageSetup paperSize="9" firstPageNumber="14" orientation="portrait" useFirstPageNumber="1" r:id="rId1"/>
  <headerFooter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7"/>
  <sheetViews>
    <sheetView showGridLines="0" view="pageBreakPreview" zoomScale="70" zoomScaleNormal="75" zoomScaleSheetLayoutView="70" workbookViewId="0"/>
  </sheetViews>
  <sheetFormatPr defaultColWidth="8.625" defaultRowHeight="21.95" customHeight="1" x14ac:dyDescent="0.15"/>
  <cols>
    <col min="1" max="1" width="30.875" style="100" customWidth="1"/>
    <col min="2" max="18" width="10.625" style="100" customWidth="1"/>
    <col min="19" max="19" width="30.875" style="100" customWidth="1"/>
    <col min="20" max="16384" width="8.625" style="100"/>
  </cols>
  <sheetData>
    <row r="1" spans="1:19" ht="34.5" customHeight="1" x14ac:dyDescent="0.15">
      <c r="A1" s="48" t="s">
        <v>825</v>
      </c>
      <c r="I1" s="30"/>
      <c r="S1" s="104"/>
    </row>
    <row r="2" spans="1:19" ht="34.5" customHeight="1" thickBot="1" x14ac:dyDescent="0.2">
      <c r="A2" s="48"/>
      <c r="I2" s="30"/>
      <c r="S2" s="80" t="s">
        <v>573</v>
      </c>
    </row>
    <row r="3" spans="1:19" ht="22.5" customHeight="1" x14ac:dyDescent="0.15">
      <c r="A3" s="84" t="s">
        <v>400</v>
      </c>
      <c r="B3" s="130" t="s">
        <v>401</v>
      </c>
      <c r="C3" s="131"/>
      <c r="D3" s="132"/>
      <c r="E3" s="384" t="s">
        <v>785</v>
      </c>
      <c r="F3" s="133"/>
      <c r="G3" s="130" t="s">
        <v>786</v>
      </c>
      <c r="H3" s="132"/>
      <c r="I3" s="130" t="s">
        <v>787</v>
      </c>
      <c r="J3" s="132"/>
      <c r="K3" s="384" t="s">
        <v>788</v>
      </c>
      <c r="L3" s="133"/>
      <c r="M3" s="384" t="s">
        <v>789</v>
      </c>
      <c r="N3" s="133"/>
      <c r="O3" s="384" t="s">
        <v>790</v>
      </c>
      <c r="P3" s="133"/>
      <c r="Q3" s="384" t="s">
        <v>791</v>
      </c>
      <c r="R3" s="130"/>
      <c r="S3" s="220" t="s">
        <v>535</v>
      </c>
    </row>
    <row r="4" spans="1:19" s="104" customFormat="1" ht="22.5" customHeight="1" x14ac:dyDescent="0.15">
      <c r="A4" s="217"/>
      <c r="B4" s="302" t="s">
        <v>399</v>
      </c>
      <c r="C4" s="302" t="s">
        <v>2</v>
      </c>
      <c r="D4" s="302" t="s">
        <v>3</v>
      </c>
      <c r="E4" s="302" t="s">
        <v>2</v>
      </c>
      <c r="F4" s="302" t="s">
        <v>3</v>
      </c>
      <c r="G4" s="302" t="s">
        <v>2</v>
      </c>
      <c r="H4" s="302" t="s">
        <v>3</v>
      </c>
      <c r="I4" s="302" t="s">
        <v>2</v>
      </c>
      <c r="J4" s="302" t="s">
        <v>3</v>
      </c>
      <c r="K4" s="302" t="s">
        <v>2</v>
      </c>
      <c r="L4" s="302" t="s">
        <v>3</v>
      </c>
      <c r="M4" s="302" t="s">
        <v>2</v>
      </c>
      <c r="N4" s="302" t="s">
        <v>3</v>
      </c>
      <c r="O4" s="302" t="s">
        <v>2</v>
      </c>
      <c r="P4" s="302" t="s">
        <v>3</v>
      </c>
      <c r="Q4" s="302" t="s">
        <v>2</v>
      </c>
      <c r="R4" s="302" t="s">
        <v>3</v>
      </c>
      <c r="S4" s="223"/>
    </row>
    <row r="5" spans="1:19" s="104" customFormat="1" ht="22.5" customHeight="1" x14ac:dyDescent="0.15">
      <c r="A5" s="351" t="s">
        <v>588</v>
      </c>
      <c r="B5" s="181">
        <v>110063</v>
      </c>
      <c r="C5" s="181">
        <v>48854</v>
      </c>
      <c r="D5" s="181">
        <v>61209</v>
      </c>
      <c r="E5" s="181">
        <v>3107</v>
      </c>
      <c r="F5" s="181">
        <v>3492</v>
      </c>
      <c r="G5" s="181">
        <v>7095</v>
      </c>
      <c r="H5" s="181">
        <v>7765</v>
      </c>
      <c r="I5" s="181">
        <v>6992</v>
      </c>
      <c r="J5" s="181">
        <v>7676</v>
      </c>
      <c r="K5" s="181">
        <v>6468</v>
      </c>
      <c r="L5" s="181">
        <v>7309</v>
      </c>
      <c r="M5" s="181">
        <v>7067</v>
      </c>
      <c r="N5" s="181">
        <v>8076</v>
      </c>
      <c r="O5" s="181">
        <v>4730</v>
      </c>
      <c r="P5" s="181">
        <v>5821</v>
      </c>
      <c r="Q5" s="181">
        <v>13395</v>
      </c>
      <c r="R5" s="181">
        <v>21070</v>
      </c>
      <c r="S5" s="352" t="s">
        <v>588</v>
      </c>
    </row>
    <row r="6" spans="1:19" ht="22.5" customHeight="1" x14ac:dyDescent="0.15">
      <c r="A6" s="221" t="s">
        <v>382</v>
      </c>
      <c r="B6" s="181">
        <v>60046</v>
      </c>
      <c r="C6" s="181">
        <v>31810</v>
      </c>
      <c r="D6" s="181">
        <v>28236</v>
      </c>
      <c r="E6" s="181">
        <v>437</v>
      </c>
      <c r="F6" s="181">
        <v>546</v>
      </c>
      <c r="G6" s="181">
        <v>4970</v>
      </c>
      <c r="H6" s="181">
        <v>5007</v>
      </c>
      <c r="I6" s="181">
        <v>6502</v>
      </c>
      <c r="J6" s="181">
        <v>5503</v>
      </c>
      <c r="K6" s="181">
        <v>6047</v>
      </c>
      <c r="L6" s="181">
        <v>5571</v>
      </c>
      <c r="M6" s="181">
        <v>6456</v>
      </c>
      <c r="N6" s="181">
        <v>5722</v>
      </c>
      <c r="O6" s="181">
        <v>3616</v>
      </c>
      <c r="P6" s="181">
        <v>2979</v>
      </c>
      <c r="Q6" s="181">
        <v>3782</v>
      </c>
      <c r="R6" s="181">
        <v>2908</v>
      </c>
      <c r="S6" s="223" t="s">
        <v>382</v>
      </c>
    </row>
    <row r="7" spans="1:19" ht="22.5" customHeight="1" x14ac:dyDescent="0.15">
      <c r="A7" s="221" t="s">
        <v>402</v>
      </c>
      <c r="B7" s="181">
        <v>55117</v>
      </c>
      <c r="C7" s="181">
        <v>28575</v>
      </c>
      <c r="D7" s="181">
        <v>26542</v>
      </c>
      <c r="E7" s="181">
        <v>380</v>
      </c>
      <c r="F7" s="181">
        <v>483</v>
      </c>
      <c r="G7" s="181">
        <v>4405</v>
      </c>
      <c r="H7" s="181">
        <v>4584</v>
      </c>
      <c r="I7" s="181">
        <v>5900</v>
      </c>
      <c r="J7" s="181">
        <v>5134</v>
      </c>
      <c r="K7" s="181">
        <v>5528</v>
      </c>
      <c r="L7" s="181">
        <v>5254</v>
      </c>
      <c r="M7" s="181">
        <v>5805</v>
      </c>
      <c r="N7" s="181">
        <v>5471</v>
      </c>
      <c r="O7" s="181">
        <v>3165</v>
      </c>
      <c r="P7" s="181">
        <v>2836</v>
      </c>
      <c r="Q7" s="181">
        <v>3392</v>
      </c>
      <c r="R7" s="181">
        <v>2780</v>
      </c>
      <c r="S7" s="223" t="s">
        <v>402</v>
      </c>
    </row>
    <row r="8" spans="1:19" ht="22.5" customHeight="1" x14ac:dyDescent="0.15">
      <c r="A8" s="385" t="s">
        <v>589</v>
      </c>
      <c r="B8" s="186">
        <f>SUM(C8:D8)</f>
        <v>107139</v>
      </c>
      <c r="C8" s="186">
        <f>IF(SUM(E8,G8,I8,K8,M8,O8,Q8)=0,"－",SUM(E8,G8,I8,K8,M8,O8,Q8))</f>
        <v>47783</v>
      </c>
      <c r="D8" s="186">
        <f>IF(SUM(F8,H8,J8,L8,N8,P8,R8)=0,"－",SUM(F8,H8,J8,L8,N8,P8,R8))</f>
        <v>59356</v>
      </c>
      <c r="E8" s="186">
        <f>SUM(E9,E35,E36)</f>
        <v>3140</v>
      </c>
      <c r="F8" s="186">
        <f t="shared" ref="F8:R8" si="0">SUM(F9,F35,F36)</f>
        <v>3358</v>
      </c>
      <c r="G8" s="186">
        <f t="shared" si="0"/>
        <v>6328</v>
      </c>
      <c r="H8" s="186">
        <f t="shared" si="0"/>
        <v>6735</v>
      </c>
      <c r="I8" s="186">
        <f t="shared" si="0"/>
        <v>6107</v>
      </c>
      <c r="J8" s="186">
        <f t="shared" si="0"/>
        <v>6624</v>
      </c>
      <c r="K8" s="186">
        <f t="shared" si="0"/>
        <v>7000</v>
      </c>
      <c r="L8" s="186">
        <f t="shared" si="0"/>
        <v>7748</v>
      </c>
      <c r="M8" s="186">
        <f t="shared" si="0"/>
        <v>6358</v>
      </c>
      <c r="N8" s="186">
        <f t="shared" si="0"/>
        <v>7403</v>
      </c>
      <c r="O8" s="186">
        <f t="shared" si="0"/>
        <v>3793</v>
      </c>
      <c r="P8" s="186">
        <f t="shared" si="0"/>
        <v>4295</v>
      </c>
      <c r="Q8" s="186">
        <f t="shared" si="0"/>
        <v>15057</v>
      </c>
      <c r="R8" s="186">
        <f t="shared" si="0"/>
        <v>23193</v>
      </c>
      <c r="S8" s="386" t="s">
        <v>589</v>
      </c>
    </row>
    <row r="9" spans="1:19" ht="22.5" customHeight="1" x14ac:dyDescent="0.15">
      <c r="A9" s="222" t="s">
        <v>382</v>
      </c>
      <c r="B9" s="186">
        <f>SUM(C9:D9)</f>
        <v>56470</v>
      </c>
      <c r="C9" s="186">
        <f>IF(SUM(E9,G9,I9,K9,M9,O9,Q9)=0,"－",SUM(E9,G9,I9,K9,M9,O9,Q9))</f>
        <v>29494</v>
      </c>
      <c r="D9" s="186">
        <f>IF(SUM(F9,H9,J9,L9,N9,P9,R9)=0,"－",SUM(F9,H9,J9,L9,N9,P9,R9))</f>
        <v>26976</v>
      </c>
      <c r="E9" s="186">
        <f>IF(SUM(E10,E34)=0,"－",SUM(E10,E34))</f>
        <v>439</v>
      </c>
      <c r="F9" s="186">
        <f>IF(SUM(F10,F34)=0,"－",SUM(F10,F34))</f>
        <v>399</v>
      </c>
      <c r="G9" s="186">
        <f>IF(SUM(G10,G34)=0,"－",SUM(G10,G34))</f>
        <v>4161</v>
      </c>
      <c r="H9" s="186">
        <f>IF(SUM(H10,H34)=0,"－",SUM(H10,H34))</f>
        <v>4275</v>
      </c>
      <c r="I9" s="186">
        <f t="shared" ref="I9:R9" si="1">IF(SUM(I10,I34)=0,"－",SUM(I10,I34))</f>
        <v>5528</v>
      </c>
      <c r="J9" s="186">
        <f t="shared" si="1"/>
        <v>4915</v>
      </c>
      <c r="K9" s="186">
        <f t="shared" si="1"/>
        <v>6428</v>
      </c>
      <c r="L9" s="186">
        <f t="shared" si="1"/>
        <v>6015</v>
      </c>
      <c r="M9" s="186">
        <f t="shared" si="1"/>
        <v>5730</v>
      </c>
      <c r="N9" s="186">
        <f t="shared" si="1"/>
        <v>5379</v>
      </c>
      <c r="O9" s="186">
        <f t="shared" si="1"/>
        <v>2868</v>
      </c>
      <c r="P9" s="186">
        <f t="shared" si="1"/>
        <v>2352</v>
      </c>
      <c r="Q9" s="186">
        <f t="shared" si="1"/>
        <v>4340</v>
      </c>
      <c r="R9" s="186">
        <f t="shared" si="1"/>
        <v>3641</v>
      </c>
      <c r="S9" s="224" t="s">
        <v>382</v>
      </c>
    </row>
    <row r="10" spans="1:19" ht="22.5" customHeight="1" x14ac:dyDescent="0.15">
      <c r="A10" s="222" t="s">
        <v>402</v>
      </c>
      <c r="B10" s="186">
        <f>IF(SUM(B11,B14,B18,B33)=SUM(C10:D10),(IF(SUM(B11,B14,B18,B33)=0,"－",SUM(B11,B14,B18,B33))),"数値異常")</f>
        <v>53212</v>
      </c>
      <c r="C10" s="186">
        <f>IF(SUM(C11,C14,C18,C33)=SUM(E10,G10,I10,K10,M10,O10,Q10),(IF(SUM(C11,C14,C18,C33)=0,"－",SUM(C11,C14,C18,C33))),"数値異常")</f>
        <v>27376</v>
      </c>
      <c r="D10" s="186">
        <f>IF(SUM(D11,D14,D18,D33)=SUM(F10,H10,J10,L10,N10,P10,R10),(IF(SUM(D11,D14,D18,D33)=0,"－",SUM(D11,D14,D18,D33))),"数値異常")</f>
        <v>25836</v>
      </c>
      <c r="E10" s="186">
        <f>IF(SUM(E11,E14,E18,E33)=0,"－",SUM(E11,E14,E18,E33))</f>
        <v>396</v>
      </c>
      <c r="F10" s="186">
        <f t="shared" ref="F10" si="2">IF(SUM(F11,F14,F18,F33)=0,"－",SUM(F11,F14,F18,F33))</f>
        <v>370</v>
      </c>
      <c r="G10" s="186">
        <v>3787</v>
      </c>
      <c r="H10" s="186">
        <v>4022</v>
      </c>
      <c r="I10" s="186">
        <v>5138</v>
      </c>
      <c r="J10" s="186">
        <v>4675</v>
      </c>
      <c r="K10" s="186">
        <v>6004</v>
      </c>
      <c r="L10" s="186">
        <v>5738</v>
      </c>
      <c r="M10" s="186">
        <v>5329</v>
      </c>
      <c r="N10" s="186">
        <v>5196</v>
      </c>
      <c r="O10" s="186">
        <v>2643</v>
      </c>
      <c r="P10" s="186">
        <v>2271</v>
      </c>
      <c r="Q10" s="186">
        <v>4079</v>
      </c>
      <c r="R10" s="186">
        <v>3564</v>
      </c>
      <c r="S10" s="224" t="s">
        <v>402</v>
      </c>
    </row>
    <row r="11" spans="1:19" ht="22.5" customHeight="1" x14ac:dyDescent="0.15">
      <c r="A11" s="222" t="s">
        <v>403</v>
      </c>
      <c r="B11" s="186">
        <f>IF(SUM(B12:B13)=SUM(C11:D11),(IF(SUM(B12:B13)=0,"－",SUM(B12:B13))),"数値異常")</f>
        <v>609</v>
      </c>
      <c r="C11" s="186">
        <f>IF(SUM(C12:C13)=SUM(E11,G11,I11,K11,M11,O11,Q11),(IF(SUM(C12:C13)=0,"－",SUM(C12:C13))),"数値異常")</f>
        <v>419</v>
      </c>
      <c r="D11" s="186">
        <f>IF(SUM(D12:D13)=SUM(F11,H11,J11,L11,N11,P11,R11),(IF(SUM(D12:D13)=0,"－",SUM(D12:D13))),"数値異常")</f>
        <v>190</v>
      </c>
      <c r="E11" s="186">
        <f t="shared" ref="E11:R11" si="3">IF(SUM(E12:E13)=0,"－",SUM(E12:E13))</f>
        <v>4</v>
      </c>
      <c r="F11" s="186">
        <f t="shared" si="3"/>
        <v>2</v>
      </c>
      <c r="G11" s="186">
        <f t="shared" si="3"/>
        <v>22</v>
      </c>
      <c r="H11" s="186">
        <f t="shared" si="3"/>
        <v>5</v>
      </c>
      <c r="I11" s="186">
        <f t="shared" si="3"/>
        <v>20</v>
      </c>
      <c r="J11" s="186">
        <f t="shared" si="3"/>
        <v>9</v>
      </c>
      <c r="K11" s="186">
        <f t="shared" si="3"/>
        <v>57</v>
      </c>
      <c r="L11" s="186">
        <f t="shared" si="3"/>
        <v>17</v>
      </c>
      <c r="M11" s="186">
        <f t="shared" si="3"/>
        <v>66</v>
      </c>
      <c r="N11" s="186">
        <f t="shared" si="3"/>
        <v>25</v>
      </c>
      <c r="O11" s="186">
        <f t="shared" si="3"/>
        <v>53</v>
      </c>
      <c r="P11" s="186">
        <f t="shared" si="3"/>
        <v>24</v>
      </c>
      <c r="Q11" s="186">
        <f t="shared" si="3"/>
        <v>197</v>
      </c>
      <c r="R11" s="186">
        <f t="shared" si="3"/>
        <v>108</v>
      </c>
      <c r="S11" s="224" t="s">
        <v>403</v>
      </c>
    </row>
    <row r="12" spans="1:19" ht="22.5" customHeight="1" x14ac:dyDescent="0.15">
      <c r="A12" s="221" t="s">
        <v>404</v>
      </c>
      <c r="B12" s="181">
        <f>IF(SUM(C12:D12)=0,"－",SUM(C12:D12))</f>
        <v>549</v>
      </c>
      <c r="C12" s="181">
        <f t="shared" ref="C12:D13" si="4">IF(SUM(E12,G12,I12,K12,M12,O12,Q12)=0,"－",SUM(E12,G12,I12,K12,M12,O12,Q12))</f>
        <v>371</v>
      </c>
      <c r="D12" s="181">
        <f t="shared" si="4"/>
        <v>178</v>
      </c>
      <c r="E12" s="181">
        <v>4</v>
      </c>
      <c r="F12" s="181">
        <v>2</v>
      </c>
      <c r="G12" s="181">
        <v>21</v>
      </c>
      <c r="H12" s="181">
        <v>5</v>
      </c>
      <c r="I12" s="181">
        <v>19</v>
      </c>
      <c r="J12" s="181">
        <v>9</v>
      </c>
      <c r="K12" s="181">
        <v>49</v>
      </c>
      <c r="L12" s="181">
        <v>15</v>
      </c>
      <c r="M12" s="181">
        <v>54</v>
      </c>
      <c r="N12" s="181">
        <v>22</v>
      </c>
      <c r="O12" s="181">
        <v>46</v>
      </c>
      <c r="P12" s="181">
        <v>22</v>
      </c>
      <c r="Q12" s="181">
        <v>178</v>
      </c>
      <c r="R12" s="181">
        <v>103</v>
      </c>
      <c r="S12" s="223" t="s">
        <v>404</v>
      </c>
    </row>
    <row r="13" spans="1:19" ht="22.5" customHeight="1" x14ac:dyDescent="0.15">
      <c r="A13" s="221" t="s">
        <v>405</v>
      </c>
      <c r="B13" s="181">
        <f>IF(SUM(C13:D13)=0,"－",SUM(C13:D13))</f>
        <v>60</v>
      </c>
      <c r="C13" s="181">
        <f t="shared" si="4"/>
        <v>48</v>
      </c>
      <c r="D13" s="181">
        <f t="shared" si="4"/>
        <v>12</v>
      </c>
      <c r="E13" s="181" t="s">
        <v>58</v>
      </c>
      <c r="F13" s="181" t="s">
        <v>58</v>
      </c>
      <c r="G13" s="181">
        <v>1</v>
      </c>
      <c r="H13" s="181" t="s">
        <v>58</v>
      </c>
      <c r="I13" s="181">
        <v>1</v>
      </c>
      <c r="J13" s="181" t="s">
        <v>58</v>
      </c>
      <c r="K13" s="181">
        <v>8</v>
      </c>
      <c r="L13" s="181">
        <v>2</v>
      </c>
      <c r="M13" s="181">
        <v>12</v>
      </c>
      <c r="N13" s="181">
        <v>3</v>
      </c>
      <c r="O13" s="181">
        <v>7</v>
      </c>
      <c r="P13" s="181">
        <v>2</v>
      </c>
      <c r="Q13" s="181">
        <v>19</v>
      </c>
      <c r="R13" s="181">
        <v>5</v>
      </c>
      <c r="S13" s="223" t="s">
        <v>405</v>
      </c>
    </row>
    <row r="14" spans="1:19" ht="22.5" customHeight="1" x14ac:dyDescent="0.15">
      <c r="A14" s="222" t="s">
        <v>406</v>
      </c>
      <c r="B14" s="186">
        <f>IF(SUM(B15:B17)=SUM(C14:D14),(IF(SUM(B15:B17)=0,"－",SUM(B15:B17))),"数値異常")</f>
        <v>6570</v>
      </c>
      <c r="C14" s="186">
        <f>IF(SUM(C15:C17)=SUM(E14,G14,I14,K14,M14,O14,Q14),(IF(SUM(C15:C17)=0,"－",SUM(C15:C17))),"数値異常")</f>
        <v>5106</v>
      </c>
      <c r="D14" s="186">
        <f>IF(SUM(D15:D17)=SUM(F14,H14,J14,L14,N14,P14,R14),(IF(SUM(D15:D17)=0,"－",SUM(D15:D17))),"数値異常")</f>
        <v>1464</v>
      </c>
      <c r="E14" s="186">
        <f t="shared" ref="E14:R14" si="5">IF(SUM(E15:E17)=0,"－",SUM(E15:E17))</f>
        <v>42</v>
      </c>
      <c r="F14" s="186">
        <f t="shared" si="5"/>
        <v>6</v>
      </c>
      <c r="G14" s="186">
        <f t="shared" si="5"/>
        <v>510</v>
      </c>
      <c r="H14" s="186">
        <f t="shared" si="5"/>
        <v>150</v>
      </c>
      <c r="I14" s="186">
        <f t="shared" si="5"/>
        <v>1047</v>
      </c>
      <c r="J14" s="186">
        <f t="shared" si="5"/>
        <v>280</v>
      </c>
      <c r="K14" s="186">
        <f t="shared" si="5"/>
        <v>1322</v>
      </c>
      <c r="L14" s="186">
        <f t="shared" si="5"/>
        <v>374</v>
      </c>
      <c r="M14" s="186">
        <f t="shared" si="5"/>
        <v>982</v>
      </c>
      <c r="N14" s="186">
        <f t="shared" si="5"/>
        <v>292</v>
      </c>
      <c r="O14" s="186">
        <f t="shared" si="5"/>
        <v>525</v>
      </c>
      <c r="P14" s="186">
        <f t="shared" si="5"/>
        <v>149</v>
      </c>
      <c r="Q14" s="186">
        <f t="shared" si="5"/>
        <v>678</v>
      </c>
      <c r="R14" s="186">
        <f t="shared" si="5"/>
        <v>213</v>
      </c>
      <c r="S14" s="224" t="s">
        <v>406</v>
      </c>
    </row>
    <row r="15" spans="1:19" ht="22.5" customHeight="1" x14ac:dyDescent="0.15">
      <c r="A15" s="221" t="s">
        <v>407</v>
      </c>
      <c r="B15" s="181">
        <f>IF(SUM(C15:D15)=0,"－",SUM(C15:D15))</f>
        <v>1</v>
      </c>
      <c r="C15" s="181">
        <f>IF(SUM(E15,G15,I15,K15,M15,O15,Q15)=0,"－",SUM(E15,G15,I15,K15,M15,O15,Q15))</f>
        <v>1</v>
      </c>
      <c r="D15" s="181" t="str">
        <f>IF(SUM(F15,H15,J15,L15,N15,P15,R15)=0,"－",SUM(F15,H15,J15,L15,N15,P15,R15))</f>
        <v>－</v>
      </c>
      <c r="E15" s="181" t="s">
        <v>58</v>
      </c>
      <c r="F15" s="181" t="s">
        <v>58</v>
      </c>
      <c r="G15" s="181" t="s">
        <v>58</v>
      </c>
      <c r="H15" s="181" t="s">
        <v>58</v>
      </c>
      <c r="I15" s="181">
        <v>1</v>
      </c>
      <c r="J15" s="181" t="s">
        <v>58</v>
      </c>
      <c r="K15" s="181" t="s">
        <v>58</v>
      </c>
      <c r="L15" s="181" t="s">
        <v>58</v>
      </c>
      <c r="M15" s="181" t="s">
        <v>58</v>
      </c>
      <c r="N15" s="181" t="s">
        <v>58</v>
      </c>
      <c r="O15" s="181" t="s">
        <v>58</v>
      </c>
      <c r="P15" s="181" t="s">
        <v>58</v>
      </c>
      <c r="Q15" s="181" t="s">
        <v>58</v>
      </c>
      <c r="R15" s="181" t="s">
        <v>58</v>
      </c>
      <c r="S15" s="223" t="s">
        <v>407</v>
      </c>
    </row>
    <row r="16" spans="1:19" ht="22.5" customHeight="1" x14ac:dyDescent="0.15">
      <c r="A16" s="221" t="s">
        <v>408</v>
      </c>
      <c r="B16" s="181">
        <f t="shared" ref="B16:B17" si="6">IF(SUM(C16:D16)=0,"－",SUM(C16:D16))</f>
        <v>3383</v>
      </c>
      <c r="C16" s="181">
        <f t="shared" ref="C16:D17" si="7">IF(SUM(E16,G16,I16,K16,M16,O16,Q16)=0,"－",SUM(E16,G16,I16,K16,M16,O16,Q16))</f>
        <v>2900</v>
      </c>
      <c r="D16" s="181">
        <f t="shared" si="7"/>
        <v>483</v>
      </c>
      <c r="E16" s="181">
        <v>29</v>
      </c>
      <c r="F16" s="181">
        <v>1</v>
      </c>
      <c r="G16" s="181">
        <v>255</v>
      </c>
      <c r="H16" s="181">
        <v>35</v>
      </c>
      <c r="I16" s="181">
        <v>534</v>
      </c>
      <c r="J16" s="181">
        <v>89</v>
      </c>
      <c r="K16" s="181">
        <v>704</v>
      </c>
      <c r="L16" s="181">
        <v>111</v>
      </c>
      <c r="M16" s="181">
        <v>532</v>
      </c>
      <c r="N16" s="181">
        <v>100</v>
      </c>
      <c r="O16" s="181">
        <v>377</v>
      </c>
      <c r="P16" s="181">
        <v>66</v>
      </c>
      <c r="Q16" s="181">
        <v>469</v>
      </c>
      <c r="R16" s="181">
        <v>81</v>
      </c>
      <c r="S16" s="223" t="s">
        <v>408</v>
      </c>
    </row>
    <row r="17" spans="1:19" ht="22.5" customHeight="1" x14ac:dyDescent="0.15">
      <c r="A17" s="221" t="s">
        <v>409</v>
      </c>
      <c r="B17" s="181">
        <f t="shared" si="6"/>
        <v>3186</v>
      </c>
      <c r="C17" s="181">
        <f t="shared" si="7"/>
        <v>2205</v>
      </c>
      <c r="D17" s="181">
        <f t="shared" si="7"/>
        <v>981</v>
      </c>
      <c r="E17" s="181">
        <v>13</v>
      </c>
      <c r="F17" s="181">
        <v>5</v>
      </c>
      <c r="G17" s="181">
        <v>255</v>
      </c>
      <c r="H17" s="181">
        <v>115</v>
      </c>
      <c r="I17" s="181">
        <v>512</v>
      </c>
      <c r="J17" s="181">
        <v>191</v>
      </c>
      <c r="K17" s="181">
        <v>618</v>
      </c>
      <c r="L17" s="181">
        <v>263</v>
      </c>
      <c r="M17" s="181">
        <v>450</v>
      </c>
      <c r="N17" s="181">
        <v>192</v>
      </c>
      <c r="O17" s="181">
        <v>148</v>
      </c>
      <c r="P17" s="181">
        <v>83</v>
      </c>
      <c r="Q17" s="181">
        <v>209</v>
      </c>
      <c r="R17" s="181">
        <v>132</v>
      </c>
      <c r="S17" s="223" t="s">
        <v>409</v>
      </c>
    </row>
    <row r="18" spans="1:19" ht="22.5" customHeight="1" x14ac:dyDescent="0.15">
      <c r="A18" s="222" t="s">
        <v>410</v>
      </c>
      <c r="B18" s="186">
        <f>IF(SUM(B19:B32)=SUM(C18:D18),(IF(SUM(B19:B32)=0,"－",SUM(B19:B32))),"数値異常")</f>
        <v>42008</v>
      </c>
      <c r="C18" s="186">
        <f>IF(SUM(C19:C32)=SUM(E18,G18,I18,K18,M18,O18,Q18),(IF(SUM(C19:C32)=0,"－",SUM(C19:C32))),"数値異常")</f>
        <v>19678</v>
      </c>
      <c r="D18" s="186">
        <f>IF(SUM(D19:D32)=SUM(F18,H18,J18,L18,N18,P18,R18),(IF(SUM(D19:D32)=0,"－",SUM(D19:D32))),"数値異常")</f>
        <v>22330</v>
      </c>
      <c r="E18" s="186">
        <f t="shared" ref="E18:R18" si="8">IF(SUM(E19:E32)=0,"－",SUM(E19:E32))</f>
        <v>327</v>
      </c>
      <c r="F18" s="186">
        <f t="shared" si="8"/>
        <v>342</v>
      </c>
      <c r="G18" s="186">
        <f t="shared" si="8"/>
        <v>2768</v>
      </c>
      <c r="H18" s="186">
        <f t="shared" si="8"/>
        <v>3376</v>
      </c>
      <c r="I18" s="186">
        <f t="shared" si="8"/>
        <v>3534</v>
      </c>
      <c r="J18" s="186">
        <f t="shared" si="8"/>
        <v>3940</v>
      </c>
      <c r="K18" s="186">
        <f t="shared" si="8"/>
        <v>4110</v>
      </c>
      <c r="L18" s="186">
        <f t="shared" si="8"/>
        <v>4956</v>
      </c>
      <c r="M18" s="186">
        <f t="shared" si="8"/>
        <v>3992</v>
      </c>
      <c r="N18" s="186">
        <f t="shared" si="8"/>
        <v>4646</v>
      </c>
      <c r="O18" s="186">
        <f t="shared" si="8"/>
        <v>1935</v>
      </c>
      <c r="P18" s="186">
        <f t="shared" si="8"/>
        <v>1988</v>
      </c>
      <c r="Q18" s="186">
        <f t="shared" si="8"/>
        <v>3012</v>
      </c>
      <c r="R18" s="186">
        <f t="shared" si="8"/>
        <v>3082</v>
      </c>
      <c r="S18" s="224" t="s">
        <v>410</v>
      </c>
    </row>
    <row r="19" spans="1:19" ht="22.5" customHeight="1" x14ac:dyDescent="0.15">
      <c r="A19" s="221" t="s">
        <v>411</v>
      </c>
      <c r="B19" s="181">
        <f>IF(SUM(C19:D19)=0,"－",SUM(C19:D19))</f>
        <v>243</v>
      </c>
      <c r="C19" s="181">
        <f>IF(SUM(E19,G19,I19,K19,M19,O19,Q19)=0,"－",SUM(E19,G19,I19,K19,M19,O19,Q19))</f>
        <v>205</v>
      </c>
      <c r="D19" s="181">
        <f>IF(SUM(F19,H19,J19,L19,N19,P19,R19)=0,"－",SUM(F19,H19,J19,L19,N19,P19,R19))</f>
        <v>38</v>
      </c>
      <c r="E19" s="181">
        <v>2</v>
      </c>
      <c r="F19" s="181" t="s">
        <v>58</v>
      </c>
      <c r="G19" s="181">
        <v>26</v>
      </c>
      <c r="H19" s="181">
        <v>7</v>
      </c>
      <c r="I19" s="181">
        <v>35</v>
      </c>
      <c r="J19" s="181">
        <v>6</v>
      </c>
      <c r="K19" s="181">
        <v>55</v>
      </c>
      <c r="L19" s="181">
        <v>17</v>
      </c>
      <c r="M19" s="181">
        <v>62</v>
      </c>
      <c r="N19" s="181">
        <v>6</v>
      </c>
      <c r="O19" s="181">
        <v>17</v>
      </c>
      <c r="P19" s="181">
        <v>1</v>
      </c>
      <c r="Q19" s="181">
        <v>8</v>
      </c>
      <c r="R19" s="181">
        <v>1</v>
      </c>
      <c r="S19" s="223" t="s">
        <v>411</v>
      </c>
    </row>
    <row r="20" spans="1:19" ht="22.5" customHeight="1" x14ac:dyDescent="0.15">
      <c r="A20" s="221" t="s">
        <v>412</v>
      </c>
      <c r="B20" s="181">
        <f t="shared" ref="B20:B32" si="9">IF(SUM(C20:D20)=0,"－",SUM(C20:D20))</f>
        <v>665</v>
      </c>
      <c r="C20" s="181">
        <f t="shared" ref="C20:C35" si="10">IF(SUM(E20,G20,I20,K20,M20,O20,Q20)=0,"－",SUM(E20,G20,I20,K20,M20,O20,Q20))</f>
        <v>453</v>
      </c>
      <c r="D20" s="181">
        <f t="shared" ref="D20:D35" si="11">IF(SUM(F20,H20,J20,L20,N20,P20,R20)=0,"－",SUM(F20,H20,J20,L20,N20,P20,R20))</f>
        <v>212</v>
      </c>
      <c r="E20" s="181">
        <v>2</v>
      </c>
      <c r="F20" s="181">
        <v>3</v>
      </c>
      <c r="G20" s="181">
        <v>51</v>
      </c>
      <c r="H20" s="181">
        <v>42</v>
      </c>
      <c r="I20" s="181">
        <v>105</v>
      </c>
      <c r="J20" s="181">
        <v>70</v>
      </c>
      <c r="K20" s="181">
        <v>132</v>
      </c>
      <c r="L20" s="181">
        <v>52</v>
      </c>
      <c r="M20" s="181">
        <v>111</v>
      </c>
      <c r="N20" s="181">
        <v>29</v>
      </c>
      <c r="O20" s="181">
        <v>34</v>
      </c>
      <c r="P20" s="181">
        <v>7</v>
      </c>
      <c r="Q20" s="181">
        <v>18</v>
      </c>
      <c r="R20" s="181">
        <v>9</v>
      </c>
      <c r="S20" s="223" t="s">
        <v>412</v>
      </c>
    </row>
    <row r="21" spans="1:19" ht="22.5" customHeight="1" x14ac:dyDescent="0.15">
      <c r="A21" s="221" t="s">
        <v>413</v>
      </c>
      <c r="B21" s="181">
        <f t="shared" si="9"/>
        <v>2058</v>
      </c>
      <c r="C21" s="181">
        <f t="shared" si="10"/>
        <v>1788</v>
      </c>
      <c r="D21" s="181">
        <f t="shared" si="11"/>
        <v>270</v>
      </c>
      <c r="E21" s="181">
        <v>8</v>
      </c>
      <c r="F21" s="181">
        <v>4</v>
      </c>
      <c r="G21" s="181">
        <v>102</v>
      </c>
      <c r="H21" s="181">
        <v>42</v>
      </c>
      <c r="I21" s="181">
        <v>239</v>
      </c>
      <c r="J21" s="181">
        <v>43</v>
      </c>
      <c r="K21" s="181">
        <v>425</v>
      </c>
      <c r="L21" s="181">
        <v>79</v>
      </c>
      <c r="M21" s="181">
        <v>442</v>
      </c>
      <c r="N21" s="181">
        <v>58</v>
      </c>
      <c r="O21" s="181">
        <v>243</v>
      </c>
      <c r="P21" s="181">
        <v>23</v>
      </c>
      <c r="Q21" s="181">
        <v>329</v>
      </c>
      <c r="R21" s="181">
        <v>21</v>
      </c>
      <c r="S21" s="223" t="s">
        <v>413</v>
      </c>
    </row>
    <row r="22" spans="1:19" ht="22.5" customHeight="1" x14ac:dyDescent="0.15">
      <c r="A22" s="221" t="s">
        <v>414</v>
      </c>
      <c r="B22" s="181">
        <f t="shared" si="9"/>
        <v>8532</v>
      </c>
      <c r="C22" s="181">
        <f t="shared" si="10"/>
        <v>3888</v>
      </c>
      <c r="D22" s="181">
        <f t="shared" si="11"/>
        <v>4644</v>
      </c>
      <c r="E22" s="181">
        <v>49</v>
      </c>
      <c r="F22" s="181">
        <v>84</v>
      </c>
      <c r="G22" s="181">
        <v>546</v>
      </c>
      <c r="H22" s="181">
        <v>590</v>
      </c>
      <c r="I22" s="181">
        <v>690</v>
      </c>
      <c r="J22" s="181">
        <v>743</v>
      </c>
      <c r="K22" s="181">
        <v>887</v>
      </c>
      <c r="L22" s="181">
        <v>1138</v>
      </c>
      <c r="M22" s="181">
        <v>707</v>
      </c>
      <c r="N22" s="181">
        <v>1020</v>
      </c>
      <c r="O22" s="181">
        <v>370</v>
      </c>
      <c r="P22" s="181">
        <v>430</v>
      </c>
      <c r="Q22" s="181">
        <v>639</v>
      </c>
      <c r="R22" s="181">
        <v>639</v>
      </c>
      <c r="S22" s="223" t="s">
        <v>414</v>
      </c>
    </row>
    <row r="23" spans="1:19" ht="22.5" customHeight="1" x14ac:dyDescent="0.15">
      <c r="A23" s="221" t="s">
        <v>415</v>
      </c>
      <c r="B23" s="181">
        <f t="shared" si="9"/>
        <v>1080</v>
      </c>
      <c r="C23" s="181">
        <f t="shared" si="10"/>
        <v>521</v>
      </c>
      <c r="D23" s="181">
        <f t="shared" si="11"/>
        <v>559</v>
      </c>
      <c r="E23" s="181" t="s">
        <v>58</v>
      </c>
      <c r="F23" s="181">
        <v>1</v>
      </c>
      <c r="G23" s="181">
        <v>86</v>
      </c>
      <c r="H23" s="181">
        <v>99</v>
      </c>
      <c r="I23" s="181">
        <v>60</v>
      </c>
      <c r="J23" s="181">
        <v>82</v>
      </c>
      <c r="K23" s="181">
        <v>111</v>
      </c>
      <c r="L23" s="181">
        <v>146</v>
      </c>
      <c r="M23" s="181">
        <v>151</v>
      </c>
      <c r="N23" s="181">
        <v>151</v>
      </c>
      <c r="O23" s="181">
        <v>63</v>
      </c>
      <c r="P23" s="181">
        <v>40</v>
      </c>
      <c r="Q23" s="181">
        <v>50</v>
      </c>
      <c r="R23" s="181">
        <v>40</v>
      </c>
      <c r="S23" s="223" t="s">
        <v>415</v>
      </c>
    </row>
    <row r="24" spans="1:19" ht="22.5" customHeight="1" x14ac:dyDescent="0.15">
      <c r="A24" s="221" t="s">
        <v>416</v>
      </c>
      <c r="B24" s="181">
        <f t="shared" si="9"/>
        <v>1051</v>
      </c>
      <c r="C24" s="181">
        <f t="shared" si="10"/>
        <v>573</v>
      </c>
      <c r="D24" s="181">
        <f t="shared" si="11"/>
        <v>478</v>
      </c>
      <c r="E24" s="181">
        <v>2</v>
      </c>
      <c r="F24" s="181">
        <v>2</v>
      </c>
      <c r="G24" s="181">
        <v>51</v>
      </c>
      <c r="H24" s="181">
        <v>46</v>
      </c>
      <c r="I24" s="181">
        <v>71</v>
      </c>
      <c r="J24" s="181">
        <v>75</v>
      </c>
      <c r="K24" s="181">
        <v>95</v>
      </c>
      <c r="L24" s="181">
        <v>61</v>
      </c>
      <c r="M24" s="181">
        <v>85</v>
      </c>
      <c r="N24" s="181">
        <v>89</v>
      </c>
      <c r="O24" s="181">
        <v>76</v>
      </c>
      <c r="P24" s="181">
        <v>40</v>
      </c>
      <c r="Q24" s="181">
        <v>193</v>
      </c>
      <c r="R24" s="181">
        <v>165</v>
      </c>
      <c r="S24" s="223" t="s">
        <v>416</v>
      </c>
    </row>
    <row r="25" spans="1:19" ht="22.5" customHeight="1" x14ac:dyDescent="0.15">
      <c r="A25" s="221" t="s">
        <v>417</v>
      </c>
      <c r="B25" s="181">
        <f t="shared" si="9"/>
        <v>1179</v>
      </c>
      <c r="C25" s="181">
        <f t="shared" si="10"/>
        <v>774</v>
      </c>
      <c r="D25" s="181">
        <f t="shared" si="11"/>
        <v>405</v>
      </c>
      <c r="E25" s="181">
        <v>3</v>
      </c>
      <c r="F25" s="181">
        <v>8</v>
      </c>
      <c r="G25" s="181">
        <v>59</v>
      </c>
      <c r="H25" s="181">
        <v>58</v>
      </c>
      <c r="I25" s="181">
        <v>120</v>
      </c>
      <c r="J25" s="181">
        <v>85</v>
      </c>
      <c r="K25" s="181">
        <v>166</v>
      </c>
      <c r="L25" s="181">
        <v>91</v>
      </c>
      <c r="M25" s="181">
        <v>160</v>
      </c>
      <c r="N25" s="181">
        <v>80</v>
      </c>
      <c r="O25" s="181">
        <v>112</v>
      </c>
      <c r="P25" s="181">
        <v>31</v>
      </c>
      <c r="Q25" s="181">
        <v>154</v>
      </c>
      <c r="R25" s="181">
        <v>52</v>
      </c>
      <c r="S25" s="223" t="s">
        <v>417</v>
      </c>
    </row>
    <row r="26" spans="1:19" ht="22.5" customHeight="1" x14ac:dyDescent="0.15">
      <c r="A26" s="221" t="s">
        <v>418</v>
      </c>
      <c r="B26" s="181">
        <f t="shared" si="9"/>
        <v>5682</v>
      </c>
      <c r="C26" s="181">
        <f t="shared" si="10"/>
        <v>2310</v>
      </c>
      <c r="D26" s="181">
        <f t="shared" si="11"/>
        <v>3372</v>
      </c>
      <c r="E26" s="181">
        <v>85</v>
      </c>
      <c r="F26" s="181">
        <v>161</v>
      </c>
      <c r="G26" s="181">
        <v>431</v>
      </c>
      <c r="H26" s="181">
        <v>524</v>
      </c>
      <c r="I26" s="181">
        <v>380</v>
      </c>
      <c r="J26" s="181">
        <v>431</v>
      </c>
      <c r="K26" s="181">
        <v>403</v>
      </c>
      <c r="L26" s="181">
        <v>537</v>
      </c>
      <c r="M26" s="181">
        <v>401</v>
      </c>
      <c r="N26" s="181">
        <v>560</v>
      </c>
      <c r="O26" s="181">
        <v>210</v>
      </c>
      <c r="P26" s="181">
        <v>391</v>
      </c>
      <c r="Q26" s="181">
        <v>400</v>
      </c>
      <c r="R26" s="181">
        <v>768</v>
      </c>
      <c r="S26" s="223" t="s">
        <v>418</v>
      </c>
    </row>
    <row r="27" spans="1:19" ht="22.5" customHeight="1" x14ac:dyDescent="0.15">
      <c r="A27" s="221" t="s">
        <v>419</v>
      </c>
      <c r="B27" s="181">
        <f t="shared" si="9"/>
        <v>2480</v>
      </c>
      <c r="C27" s="181">
        <f t="shared" si="10"/>
        <v>1049</v>
      </c>
      <c r="D27" s="181">
        <f t="shared" si="11"/>
        <v>1431</v>
      </c>
      <c r="E27" s="181">
        <v>26</v>
      </c>
      <c r="F27" s="181">
        <v>29</v>
      </c>
      <c r="G27" s="181">
        <v>153</v>
      </c>
      <c r="H27" s="181">
        <v>243</v>
      </c>
      <c r="I27" s="181">
        <v>206</v>
      </c>
      <c r="J27" s="181">
        <v>183</v>
      </c>
      <c r="K27" s="181">
        <v>186</v>
      </c>
      <c r="L27" s="181">
        <v>239</v>
      </c>
      <c r="M27" s="181">
        <v>167</v>
      </c>
      <c r="N27" s="181">
        <v>253</v>
      </c>
      <c r="O27" s="181">
        <v>111</v>
      </c>
      <c r="P27" s="181">
        <v>157</v>
      </c>
      <c r="Q27" s="181">
        <v>200</v>
      </c>
      <c r="R27" s="181">
        <v>327</v>
      </c>
      <c r="S27" s="223" t="s">
        <v>419</v>
      </c>
    </row>
    <row r="28" spans="1:19" ht="22.5" customHeight="1" x14ac:dyDescent="0.15">
      <c r="A28" s="221" t="s">
        <v>420</v>
      </c>
      <c r="B28" s="181">
        <f t="shared" si="9"/>
        <v>2575</v>
      </c>
      <c r="C28" s="181">
        <f t="shared" si="10"/>
        <v>1206</v>
      </c>
      <c r="D28" s="181">
        <f t="shared" si="11"/>
        <v>1369</v>
      </c>
      <c r="E28" s="181">
        <v>11</v>
      </c>
      <c r="F28" s="181">
        <v>12</v>
      </c>
      <c r="G28" s="181">
        <v>136</v>
      </c>
      <c r="H28" s="181">
        <v>194</v>
      </c>
      <c r="I28" s="181">
        <v>207</v>
      </c>
      <c r="J28" s="181">
        <v>273</v>
      </c>
      <c r="K28" s="181">
        <v>265</v>
      </c>
      <c r="L28" s="181">
        <v>336</v>
      </c>
      <c r="M28" s="181">
        <v>333</v>
      </c>
      <c r="N28" s="181">
        <v>371</v>
      </c>
      <c r="O28" s="181">
        <v>109</v>
      </c>
      <c r="P28" s="181">
        <v>83</v>
      </c>
      <c r="Q28" s="181">
        <v>145</v>
      </c>
      <c r="R28" s="181">
        <v>100</v>
      </c>
      <c r="S28" s="223" t="s">
        <v>420</v>
      </c>
    </row>
    <row r="29" spans="1:19" ht="22.5" customHeight="1" x14ac:dyDescent="0.15">
      <c r="A29" s="221" t="s">
        <v>421</v>
      </c>
      <c r="B29" s="181">
        <f t="shared" si="9"/>
        <v>10134</v>
      </c>
      <c r="C29" s="181">
        <f t="shared" si="10"/>
        <v>2734</v>
      </c>
      <c r="D29" s="181">
        <f t="shared" si="11"/>
        <v>7400</v>
      </c>
      <c r="E29" s="181">
        <v>16</v>
      </c>
      <c r="F29" s="181">
        <v>29</v>
      </c>
      <c r="G29" s="181">
        <v>461</v>
      </c>
      <c r="H29" s="181">
        <v>1311</v>
      </c>
      <c r="I29" s="181">
        <v>677</v>
      </c>
      <c r="J29" s="181">
        <v>1557</v>
      </c>
      <c r="K29" s="181">
        <v>560</v>
      </c>
      <c r="L29" s="181">
        <v>1798</v>
      </c>
      <c r="M29" s="181">
        <v>491</v>
      </c>
      <c r="N29" s="181">
        <v>1587</v>
      </c>
      <c r="O29" s="181">
        <v>190</v>
      </c>
      <c r="P29" s="181">
        <v>557</v>
      </c>
      <c r="Q29" s="181">
        <v>339</v>
      </c>
      <c r="R29" s="181">
        <v>561</v>
      </c>
      <c r="S29" s="223" t="s">
        <v>421</v>
      </c>
    </row>
    <row r="30" spans="1:19" ht="22.5" customHeight="1" x14ac:dyDescent="0.15">
      <c r="A30" s="221" t="s">
        <v>422</v>
      </c>
      <c r="B30" s="181">
        <f t="shared" si="9"/>
        <v>317</v>
      </c>
      <c r="C30" s="181">
        <f t="shared" si="10"/>
        <v>186</v>
      </c>
      <c r="D30" s="181">
        <f t="shared" si="11"/>
        <v>131</v>
      </c>
      <c r="E30" s="181">
        <v>1</v>
      </c>
      <c r="F30" s="181" t="s">
        <v>58</v>
      </c>
      <c r="G30" s="181">
        <v>23</v>
      </c>
      <c r="H30" s="181">
        <v>27</v>
      </c>
      <c r="I30" s="181">
        <v>50</v>
      </c>
      <c r="J30" s="181">
        <v>25</v>
      </c>
      <c r="K30" s="181">
        <v>53</v>
      </c>
      <c r="L30" s="181">
        <v>46</v>
      </c>
      <c r="M30" s="181">
        <v>38</v>
      </c>
      <c r="N30" s="181">
        <v>26</v>
      </c>
      <c r="O30" s="181">
        <v>18</v>
      </c>
      <c r="P30" s="181">
        <v>6</v>
      </c>
      <c r="Q30" s="181">
        <v>3</v>
      </c>
      <c r="R30" s="181">
        <v>1</v>
      </c>
      <c r="S30" s="223" t="s">
        <v>422</v>
      </c>
    </row>
    <row r="31" spans="1:19" ht="22.5" customHeight="1" x14ac:dyDescent="0.15">
      <c r="A31" s="221" t="s">
        <v>423</v>
      </c>
      <c r="B31" s="181">
        <f t="shared" si="9"/>
        <v>3409</v>
      </c>
      <c r="C31" s="181">
        <f t="shared" si="10"/>
        <v>1993</v>
      </c>
      <c r="D31" s="181">
        <f t="shared" si="11"/>
        <v>1416</v>
      </c>
      <c r="E31" s="181">
        <v>16</v>
      </c>
      <c r="F31" s="181">
        <v>6</v>
      </c>
      <c r="G31" s="181">
        <v>135</v>
      </c>
      <c r="H31" s="181">
        <v>93</v>
      </c>
      <c r="I31" s="181">
        <v>294</v>
      </c>
      <c r="J31" s="181">
        <v>191</v>
      </c>
      <c r="K31" s="181">
        <v>350</v>
      </c>
      <c r="L31" s="181">
        <v>248</v>
      </c>
      <c r="M31" s="181">
        <v>429</v>
      </c>
      <c r="N31" s="181">
        <v>302</v>
      </c>
      <c r="O31" s="181">
        <v>291</v>
      </c>
      <c r="P31" s="181">
        <v>197</v>
      </c>
      <c r="Q31" s="181">
        <v>478</v>
      </c>
      <c r="R31" s="181">
        <v>379</v>
      </c>
      <c r="S31" s="223" t="s">
        <v>423</v>
      </c>
    </row>
    <row r="32" spans="1:19" ht="22.5" customHeight="1" x14ac:dyDescent="0.15">
      <c r="A32" s="221" t="s">
        <v>424</v>
      </c>
      <c r="B32" s="181">
        <f t="shared" si="9"/>
        <v>2603</v>
      </c>
      <c r="C32" s="181">
        <f t="shared" si="10"/>
        <v>1998</v>
      </c>
      <c r="D32" s="181">
        <f t="shared" si="11"/>
        <v>605</v>
      </c>
      <c r="E32" s="181">
        <v>106</v>
      </c>
      <c r="F32" s="181">
        <v>3</v>
      </c>
      <c r="G32" s="181">
        <v>508</v>
      </c>
      <c r="H32" s="181">
        <v>100</v>
      </c>
      <c r="I32" s="181">
        <v>400</v>
      </c>
      <c r="J32" s="181">
        <v>176</v>
      </c>
      <c r="K32" s="181">
        <v>422</v>
      </c>
      <c r="L32" s="181">
        <v>168</v>
      </c>
      <c r="M32" s="181">
        <v>415</v>
      </c>
      <c r="N32" s="181">
        <v>114</v>
      </c>
      <c r="O32" s="181">
        <v>91</v>
      </c>
      <c r="P32" s="181">
        <v>25</v>
      </c>
      <c r="Q32" s="181">
        <v>56</v>
      </c>
      <c r="R32" s="181">
        <v>19</v>
      </c>
      <c r="S32" s="223" t="s">
        <v>424</v>
      </c>
    </row>
    <row r="33" spans="1:19" ht="22.5" customHeight="1" x14ac:dyDescent="0.15">
      <c r="A33" s="222" t="s">
        <v>57</v>
      </c>
      <c r="B33" s="186">
        <f>IF(SUM(C33:D33)=0,"－",SUM(C33:D33))</f>
        <v>4025</v>
      </c>
      <c r="C33" s="186">
        <f t="shared" si="10"/>
        <v>2173</v>
      </c>
      <c r="D33" s="186">
        <f t="shared" si="11"/>
        <v>1852</v>
      </c>
      <c r="E33" s="186">
        <v>23</v>
      </c>
      <c r="F33" s="186">
        <v>20</v>
      </c>
      <c r="G33" s="186">
        <v>487</v>
      </c>
      <c r="H33" s="186">
        <v>491</v>
      </c>
      <c r="I33" s="186">
        <v>537</v>
      </c>
      <c r="J33" s="186">
        <v>446</v>
      </c>
      <c r="K33" s="186">
        <v>515</v>
      </c>
      <c r="L33" s="186">
        <v>391</v>
      </c>
      <c r="M33" s="186">
        <v>289</v>
      </c>
      <c r="N33" s="186">
        <v>233</v>
      </c>
      <c r="O33" s="186">
        <v>130</v>
      </c>
      <c r="P33" s="186">
        <v>110</v>
      </c>
      <c r="Q33" s="186">
        <v>192</v>
      </c>
      <c r="R33" s="186">
        <v>161</v>
      </c>
      <c r="S33" s="224" t="s">
        <v>57</v>
      </c>
    </row>
    <row r="34" spans="1:19" ht="22.5" customHeight="1" x14ac:dyDescent="0.15">
      <c r="A34" s="222" t="s">
        <v>425</v>
      </c>
      <c r="B34" s="186">
        <f t="shared" ref="B34:B35" si="12">IF(SUM(C34:D34)=0,"－",SUM(C34:D34))</f>
        <v>3258</v>
      </c>
      <c r="C34" s="186">
        <f t="shared" si="10"/>
        <v>2118</v>
      </c>
      <c r="D34" s="186">
        <f t="shared" si="11"/>
        <v>1140</v>
      </c>
      <c r="E34" s="186">
        <v>43</v>
      </c>
      <c r="F34" s="186">
        <v>29</v>
      </c>
      <c r="G34" s="186">
        <v>374</v>
      </c>
      <c r="H34" s="186">
        <v>253</v>
      </c>
      <c r="I34" s="186">
        <v>390</v>
      </c>
      <c r="J34" s="186">
        <v>240</v>
      </c>
      <c r="K34" s="186">
        <v>424</v>
      </c>
      <c r="L34" s="186">
        <v>277</v>
      </c>
      <c r="M34" s="186">
        <v>401</v>
      </c>
      <c r="N34" s="186">
        <v>183</v>
      </c>
      <c r="O34" s="186">
        <v>225</v>
      </c>
      <c r="P34" s="186">
        <v>81</v>
      </c>
      <c r="Q34" s="186">
        <v>261</v>
      </c>
      <c r="R34" s="186">
        <v>77</v>
      </c>
      <c r="S34" s="224" t="s">
        <v>425</v>
      </c>
    </row>
    <row r="35" spans="1:19" ht="22.5" customHeight="1" x14ac:dyDescent="0.15">
      <c r="A35" s="222" t="s">
        <v>426</v>
      </c>
      <c r="B35" s="186">
        <f t="shared" si="12"/>
        <v>47449</v>
      </c>
      <c r="C35" s="186">
        <f t="shared" si="10"/>
        <v>16775</v>
      </c>
      <c r="D35" s="186">
        <f t="shared" si="11"/>
        <v>30674</v>
      </c>
      <c r="E35" s="186">
        <v>2498</v>
      </c>
      <c r="F35" s="186">
        <v>2754</v>
      </c>
      <c r="G35" s="186">
        <v>1656</v>
      </c>
      <c r="H35" s="186">
        <v>1990</v>
      </c>
      <c r="I35" s="186">
        <v>324</v>
      </c>
      <c r="J35" s="186">
        <v>1404</v>
      </c>
      <c r="K35" s="186">
        <v>343</v>
      </c>
      <c r="L35" s="186">
        <v>1436</v>
      </c>
      <c r="M35" s="186">
        <v>484</v>
      </c>
      <c r="N35" s="186">
        <v>1837</v>
      </c>
      <c r="O35" s="186">
        <v>871</v>
      </c>
      <c r="P35" s="186">
        <v>1890</v>
      </c>
      <c r="Q35" s="186">
        <v>10599</v>
      </c>
      <c r="R35" s="186">
        <v>19363</v>
      </c>
      <c r="S35" s="224" t="s">
        <v>426</v>
      </c>
    </row>
    <row r="36" spans="1:19" ht="22.5" customHeight="1" thickBot="1" x14ac:dyDescent="0.2">
      <c r="A36" s="387" t="s">
        <v>427</v>
      </c>
      <c r="B36" s="186">
        <f>SUM(C36:D36)</f>
        <v>3220</v>
      </c>
      <c r="C36" s="186">
        <v>1514</v>
      </c>
      <c r="D36" s="186">
        <v>1706</v>
      </c>
      <c r="E36" s="186">
        <v>203</v>
      </c>
      <c r="F36" s="388">
        <v>205</v>
      </c>
      <c r="G36" s="186">
        <v>511</v>
      </c>
      <c r="H36" s="186">
        <v>470</v>
      </c>
      <c r="I36" s="186">
        <v>255</v>
      </c>
      <c r="J36" s="186">
        <v>305</v>
      </c>
      <c r="K36" s="186">
        <v>229</v>
      </c>
      <c r="L36" s="186">
        <v>297</v>
      </c>
      <c r="M36" s="186">
        <v>144</v>
      </c>
      <c r="N36" s="186">
        <v>187</v>
      </c>
      <c r="O36" s="186">
        <v>54</v>
      </c>
      <c r="P36" s="186">
        <v>53</v>
      </c>
      <c r="Q36" s="186">
        <v>118</v>
      </c>
      <c r="R36" s="186">
        <v>189</v>
      </c>
      <c r="S36" s="389" t="s">
        <v>427</v>
      </c>
    </row>
    <row r="37" spans="1:19" ht="22.5" customHeight="1" x14ac:dyDescent="0.15">
      <c r="A37" s="98"/>
      <c r="B37" s="98"/>
      <c r="C37" s="34"/>
      <c r="D37" s="34"/>
      <c r="E37" s="34"/>
      <c r="G37" s="34"/>
      <c r="H37" s="34"/>
      <c r="I37" s="34"/>
      <c r="J37" s="34"/>
      <c r="K37" s="34"/>
      <c r="L37" s="34"/>
      <c r="M37" s="34"/>
      <c r="N37" s="34"/>
      <c r="O37" s="34"/>
      <c r="P37" s="34"/>
      <c r="Q37" s="34"/>
      <c r="R37" s="206"/>
      <c r="S37" s="94" t="s">
        <v>845</v>
      </c>
    </row>
  </sheetData>
  <phoneticPr fontId="2"/>
  <printOptions horizontalCentered="1"/>
  <pageMargins left="0.59055118110236227" right="0.59055118110236227" top="0.78740157480314965" bottom="0.39370078740157483" header="0.51181102362204722" footer="0.51181102362204722"/>
  <pageSetup paperSize="9" scale="56" firstPageNumber="16" orientation="landscape" useFirstPageNumber="1" r:id="rId1"/>
  <headerFooter scaleWithDoc="0" alignWithMargins="0">
    <oddFooter>&amp;C&amp;P</oddFooter>
  </headerFooter>
  <ignoredErrors>
    <ignoredError sqref="B36 G18" formulaRange="1"/>
    <ignoredError sqref="B18:D18 B14:D14" formula="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見出し</vt:lpstr>
      <vt:lpstr>1</vt:lpstr>
      <vt:lpstr>2</vt:lpstr>
      <vt:lpstr>3</vt:lpstr>
      <vt:lpstr>4</vt:lpstr>
      <vt:lpstr>5</vt:lpstr>
      <vt:lpstr>6</vt:lpstr>
      <vt:lpstr>7</vt:lpstr>
      <vt:lpstr>8</vt:lpstr>
      <vt:lpstr>9(1)</vt:lpstr>
      <vt:lpstr>9(2)</vt:lpstr>
      <vt:lpstr>9(3)</vt:lpstr>
      <vt:lpstr>10</vt:lpstr>
      <vt:lpstr>11</vt:lpstr>
      <vt:lpstr>12</vt:lpstr>
      <vt:lpstr>13</vt:lpstr>
      <vt:lpstr>'1'!Print_Area</vt:lpstr>
      <vt:lpstr>'10'!Print_Area</vt:lpstr>
      <vt:lpstr>'11'!Print_Area</vt:lpstr>
      <vt:lpstr>'12'!Print_Area</vt:lpstr>
      <vt:lpstr>'13'!Print_Area</vt:lpstr>
      <vt:lpstr>'2'!Print_Area</vt:lpstr>
      <vt:lpstr>'5'!Print_Area</vt:lpstr>
      <vt:lpstr>'6'!Print_Area</vt:lpstr>
      <vt:lpstr>'7'!Print_Area</vt:lpstr>
      <vt:lpstr>'8'!Print_Area</vt:lpstr>
      <vt:lpstr>'9(1)'!Print_Area</vt:lpstr>
      <vt:lpstr>'9(3)'!Print_Area</vt:lpstr>
      <vt:lpstr>見出し!Print_Area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2022-03-22T06:55:32Z</cp:lastPrinted>
  <dcterms:created xsi:type="dcterms:W3CDTF">2000-12-26T04:22:56Z</dcterms:created>
  <dcterms:modified xsi:type="dcterms:W3CDTF">2022-04-14T00:03:33Z</dcterms:modified>
</cp:coreProperties>
</file>