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0"/>
  </bookViews>
  <sheets>
    <sheet name="見出し" sheetId="1" r:id="rId1"/>
    <sheet name="41～42" sheetId="2" r:id="rId2"/>
    <sheet name="43" sheetId="3" r:id="rId3"/>
    <sheet name="44～46" sheetId="4" r:id="rId4"/>
  </sheets>
  <definedNames>
    <definedName name="_xlnm.Print_Area" localSheetId="0">'見出し'!$A$1:$Y$24</definedName>
  </definedNames>
  <calcPr fullCalcOnLoad="1"/>
</workbook>
</file>

<file path=xl/sharedStrings.xml><?xml version="1.0" encoding="utf-8"?>
<sst xmlns="http://schemas.openxmlformats.org/spreadsheetml/2006/main" count="548" uniqueCount="308">
  <si>
    <t>分類番号</t>
  </si>
  <si>
    <t>～</t>
  </si>
  <si>
    <t>６．商　　業</t>
  </si>
  <si>
    <t>家具・じゅう器・家庭用機械器具小売業</t>
  </si>
  <si>
    <t>産　　　　　　業　（ 中 分 類 ）</t>
  </si>
  <si>
    <t>各種商品小売業</t>
  </si>
  <si>
    <t>織物・衣服身の回り品小売業</t>
  </si>
  <si>
    <t>飲食料品小売業</t>
  </si>
  <si>
    <t>自動車・自転車小売業</t>
  </si>
  <si>
    <t>その他の小売業</t>
  </si>
  <si>
    <t>商店数</t>
  </si>
  <si>
    <t>売場面積</t>
  </si>
  <si>
    <t>従業者数</t>
  </si>
  <si>
    <t>総　　　数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</si>
  <si>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</si>
  <si>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</si>
  <si>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</si>
  <si>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</si>
  <si>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</si>
  <si>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</si>
  <si>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</si>
  <si>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</si>
  <si>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年</t>
  </si>
  <si>
    <t>３</t>
  </si>
  <si>
    <t>平　　　　　成</t>
  </si>
  <si>
    <t>６</t>
  </si>
  <si>
    <t>９</t>
  </si>
  <si>
    <t>平　　　　　成　　　　　９　　　　　年</t>
  </si>
  <si>
    <t>分 類 番 号</t>
  </si>
  <si>
    <t>商業統計調査</t>
  </si>
  <si>
    <t>資料 … 総務課</t>
  </si>
  <si>
    <t xml:space="preserve">４１．　　商　　　　　業　　　　　の　　 </t>
  </si>
  <si>
    <t xml:space="preserve"> 　　推　　　　　移</t>
  </si>
  <si>
    <t>Ｈ</t>
  </si>
  <si>
    <t xml:space="preserve">４２．　　産　　　業　（ 中 分 類 ）　別　・ </t>
  </si>
  <si>
    <t xml:space="preserve"> 規　模　別　商　店　数</t>
  </si>
  <si>
    <t>－</t>
  </si>
  <si>
    <t>卸売業</t>
  </si>
  <si>
    <t>卸　　売</t>
  </si>
  <si>
    <t>小売業</t>
  </si>
  <si>
    <t>小　　売</t>
  </si>
  <si>
    <t>９</t>
  </si>
  <si>
    <t>（単位 ： 人 ・ 万円）</t>
  </si>
  <si>
    <t>４９</t>
  </si>
  <si>
    <t>従　　　業　　　者　　　数</t>
  </si>
  <si>
    <t>５４</t>
  </si>
  <si>
    <t>５５</t>
  </si>
  <si>
    <t>×</t>
  </si>
  <si>
    <t>５６</t>
  </si>
  <si>
    <t>分類</t>
  </si>
  <si>
    <t>番号</t>
  </si>
  <si>
    <t>１</t>
  </si>
  <si>
    <t>２</t>
  </si>
  <si>
    <t>４</t>
  </si>
  <si>
    <t>５</t>
  </si>
  <si>
    <t>７</t>
  </si>
  <si>
    <t>８</t>
  </si>
  <si>
    <t>１０</t>
  </si>
  <si>
    <t>１１</t>
  </si>
  <si>
    <t>１２</t>
  </si>
  <si>
    <t>１３</t>
  </si>
  <si>
    <t>一般食堂</t>
  </si>
  <si>
    <t>日本料理店</t>
  </si>
  <si>
    <t>西洋料理店</t>
  </si>
  <si>
    <t>中華料理店</t>
  </si>
  <si>
    <t>中華そば店</t>
  </si>
  <si>
    <t>焼肉店</t>
  </si>
  <si>
    <t>その他の東洋料理店</t>
  </si>
  <si>
    <t>そば・うどん店</t>
  </si>
  <si>
    <t>すし店</t>
  </si>
  <si>
    <t>喫茶店</t>
  </si>
  <si>
    <t>ハンバ－ガ－店</t>
  </si>
  <si>
    <t>お好み焼き店</t>
  </si>
  <si>
    <t>その他の一般飲食店</t>
  </si>
  <si>
    <t>産　　業　（ 小 分 類 ）</t>
  </si>
  <si>
    <t>総　　　　　　　　　　　　数</t>
  </si>
  <si>
    <t>平 成 元 年</t>
  </si>
  <si>
    <t>平 成 ４ 年</t>
  </si>
  <si>
    <t>商　　　　店　　　　数</t>
  </si>
  <si>
    <t>平　成　元　年</t>
  </si>
  <si>
    <t>平　成　４　年</t>
  </si>
  <si>
    <t>年　　　間　　　販　　　売　　　額</t>
  </si>
  <si>
    <t>来　 客　 収　 容　 人　 員　 数</t>
  </si>
  <si>
    <t>総 数</t>
  </si>
  <si>
    <t>…</t>
  </si>
  <si>
    <t xml:space="preserve"> 従 業 者 数 お よ び 年 間 販 売 額</t>
  </si>
  <si>
    <t>（単位 ： 人 ・ 百万円）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</si>
  <si>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</si>
  <si>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</si>
  <si>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</si>
  <si>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</si>
  <si>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</si>
  <si>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</si>
  <si>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</si>
  <si>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</si>
  <si>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</si>
  <si>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年　 間　 販　 売　 額</t>
  </si>
  <si>
    <t>従　　業　　者　　数</t>
  </si>
  <si>
    <t>商　　 店　　 数</t>
  </si>
  <si>
    <t>市　　　別</t>
  </si>
  <si>
    <t>４５．　県下各市別商店数 ・ 従業者数および年間販売額</t>
  </si>
  <si>
    <t>４６．　県下各市別飲食店数 ・ 従業者数および年間販売額</t>
  </si>
  <si>
    <t>平成元年</t>
  </si>
  <si>
    <t>平成元年</t>
  </si>
  <si>
    <t>平成４年</t>
  </si>
  <si>
    <t>平成４年</t>
  </si>
  <si>
    <t>平成４年１０月１日現在</t>
  </si>
  <si>
    <t>２</t>
  </si>
  <si>
    <t>別府市</t>
  </si>
  <si>
    <t>２</t>
  </si>
  <si>
    <t xml:space="preserve">４４．　　産　　業 （ 小 分 類 ） 別 ・  飲 食 店 数 ・ </t>
  </si>
  <si>
    <t>平　　　　　成　　　　　１１　　　　　年</t>
  </si>
  <si>
    <t>平成１１年</t>
  </si>
  <si>
    <t>平成１１年</t>
  </si>
  <si>
    <t>年間販売額　　　　　（百万円）</t>
  </si>
  <si>
    <t>６．</t>
  </si>
  <si>
    <t>４１．</t>
  </si>
  <si>
    <t>商業の推移</t>
  </si>
  <si>
    <t>４２．</t>
  </si>
  <si>
    <t>産業（中分類）別・規模別商店数</t>
  </si>
  <si>
    <t>４３．</t>
  </si>
  <si>
    <t>産業（小分類）別・商業の経営状況</t>
  </si>
  <si>
    <t>４４．</t>
  </si>
  <si>
    <t>産業（小分類）別・飲食店数・従業者数</t>
  </si>
  <si>
    <t>および年間販売額</t>
  </si>
  <si>
    <t>４５．</t>
  </si>
  <si>
    <t>県下各市別商店数・従業者数および</t>
  </si>
  <si>
    <t>４６．</t>
  </si>
  <si>
    <t>県下各市別飲食店数・従業者数および</t>
  </si>
  <si>
    <t>年間販売額</t>
  </si>
  <si>
    <t>商業</t>
  </si>
  <si>
    <t>－</t>
  </si>
  <si>
    <t>平　　　　　成　　　　　１４　　　　　年</t>
  </si>
  <si>
    <t>５７</t>
  </si>
  <si>
    <t>５８</t>
  </si>
  <si>
    <t>５９</t>
  </si>
  <si>
    <t>６０</t>
  </si>
  <si>
    <t>平成１４年６月１日現在</t>
  </si>
  <si>
    <t>平成１４年</t>
  </si>
  <si>
    <t>平成１４年</t>
  </si>
  <si>
    <t xml:space="preserve">４３．　　産　　　業　（ 小 分 類 ）　別　・ </t>
  </si>
  <si>
    <t xml:space="preserve"> 商　業　の　経　営　状　況</t>
  </si>
  <si>
    <t>商業統計調査</t>
  </si>
  <si>
    <t>分類番号</t>
  </si>
  <si>
    <t>産　　　　　業　　（ 小　分　類 ）</t>
  </si>
  <si>
    <t>商　　　　　店　　　　　数</t>
  </si>
  <si>
    <t>従　　　業　　　者　　　数</t>
  </si>
  <si>
    <t>年　　間　　販　　売　　額</t>
  </si>
  <si>
    <t>商　　品　　手　　持　　額</t>
  </si>
  <si>
    <t>他　　の　　収　　入　　額</t>
  </si>
  <si>
    <t>９</t>
  </si>
  <si>
    <t>年</t>
  </si>
  <si>
    <t>Ｈ</t>
  </si>
  <si>
    <t>１</t>
  </si>
  <si>
    <t>…</t>
  </si>
  <si>
    <t>１１</t>
  </si>
  <si>
    <t>４</t>
  </si>
  <si>
    <t>１４</t>
  </si>
  <si>
    <t>卸売業</t>
  </si>
  <si>
    <t>卸　　売</t>
  </si>
  <si>
    <t>　（ ５３３　　代理商、仲立業を除く ）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</si>
  <si>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</si>
  <si>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</si>
  <si>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</si>
  <si>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</si>
  <si>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</si>
  <si>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</si>
  <si>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</si>
  <si>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</si>
  <si>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衣服・身の回り品卸売業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</si>
  <si>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</si>
  <si>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</si>
  <si>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</si>
  <si>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</si>
  <si>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</si>
  <si>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</si>
  <si>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</si>
  <si>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</si>
  <si>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</si>
  <si>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</si>
  <si>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</si>
  <si>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</si>
  <si>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</si>
  <si>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</si>
  <si>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</si>
  <si>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</si>
  <si>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</si>
  <si>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</si>
  <si>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</si>
  <si>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</si>
  <si>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</si>
  <si>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</si>
  <si>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</si>
  <si>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</si>
  <si>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</si>
  <si>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</si>
  <si>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</si>
  <si>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</si>
  <si>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</si>
  <si>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</si>
  <si>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</si>
  <si>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</si>
  <si>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</si>
  <si>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</si>
  <si>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</si>
  <si>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</si>
  <si>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</si>
  <si>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</si>
  <si>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</si>
  <si>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</si>
  <si>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>資料 … 総務課</t>
  </si>
  <si>
    <t xml:space="preserve">産　　　業　（ 小 分 類 ）　別　・ </t>
  </si>
  <si>
    <t xml:space="preserve"> 商　業　の　経　営　状　況　（ つ づ き ）</t>
  </si>
  <si>
    <t>（単位 ： 人 ・ 百万円）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</si>
  <si>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</si>
  <si>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</si>
  <si>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</si>
  <si>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</si>
  <si>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</si>
  <si>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</si>
  <si>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</si>
  <si>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</si>
  <si>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</si>
  <si>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</si>
  <si>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</si>
  <si>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</si>
  <si>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</si>
  <si>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</si>
  <si>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</si>
  <si>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</si>
  <si>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</si>
  <si>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</si>
  <si>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</si>
  <si>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</si>
  <si>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</si>
  <si>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</si>
  <si>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</si>
  <si>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</si>
  <si>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</si>
  <si>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</si>
  <si>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</si>
  <si>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</si>
  <si>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</si>
  <si>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</si>
  <si>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</si>
  <si>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</si>
  <si>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</si>
  <si>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自動車小売業　（二輪自動車を含む）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</si>
  <si>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</si>
  <si>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</si>
  <si>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</si>
  <si>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</si>
  <si>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</si>
  <si>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</si>
  <si>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</si>
  <si>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</si>
  <si>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</si>
  <si>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</si>
  <si>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</si>
  <si>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</si>
  <si>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</si>
  <si>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</si>
  <si>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</si>
  <si>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</si>
  <si>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</si>
  <si>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</si>
  <si>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</si>
  <si>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</si>
  <si>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</si>
  <si>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</si>
  <si>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</si>
  <si>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</si>
  <si>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</si>
  <si>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</si>
  <si>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平成１４年６月１日現在</t>
  </si>
  <si>
    <t>平成１４年６月１日現在</t>
  </si>
  <si>
    <t>（単位 ： 人 ・ 百万円）</t>
  </si>
  <si>
    <t>平成１４年６月１日現在</t>
  </si>
  <si>
    <t>４９～５４</t>
  </si>
  <si>
    <t>卸　　　売　　　業</t>
  </si>
  <si>
    <t xml:space="preserve"> 平成４年１０月１日現在</t>
  </si>
  <si>
    <t>（単位 ： ㎡ ・ 百万円）</t>
  </si>
  <si>
    <t>【注】 飲食店には 「バ－、キャバレ－、酒場　等」 は含まれていない。</t>
  </si>
  <si>
    <t>　　　 平成１４年、日本標準産業分類の第１１回改訂により作成。</t>
  </si>
  <si>
    <t xml:space="preserve"> 　　　平成１１年の基準日は、７月１日である。</t>
  </si>
  <si>
    <t xml:space="preserve"> 　　　平成６年の基準日は、７月１日である。</t>
  </si>
  <si>
    <t>【注】 飲食店には 「バ－、キャバレ－、酒場　等」 は含まれていない。</t>
  </si>
  <si>
    <t>　　　 平成１１年の基準日は、７月１日である。</t>
  </si>
  <si>
    <t>　　　 平成１４年、日本標準産業分類の第１１回改訂により作成。</t>
  </si>
  <si>
    <t xml:space="preserve"> 　　　平成１１年の基準日は、７月１日である。</t>
  </si>
  <si>
    <t>　 ※ 平成４年以降の調査項目から廃止になる。</t>
  </si>
  <si>
    <t>総数</t>
  </si>
  <si>
    <t>総　　数</t>
  </si>
  <si>
    <t>４</t>
  </si>
  <si>
    <t>１４</t>
  </si>
  <si>
    <t>平　　　　　　　　　　成</t>
  </si>
  <si>
    <t>年</t>
  </si>
  <si>
    <t>豊後高田市</t>
  </si>
  <si>
    <t>県計</t>
  </si>
  <si>
    <t>市計</t>
  </si>
  <si>
    <t>【注】 その他の飲食店には 「料亭、バ－、キャバレ－、ナイトクラブ、</t>
  </si>
  <si>
    <t>　  　 酒場、ビヤホ－ル」 は含まれていない。</t>
  </si>
  <si>
    <t xml:space="preserve">   ※ 平成４年以降の調査項目から廃止になる。</t>
  </si>
  <si>
    <t>【注】 その他の飲食店には 「料亭、バ－、キャバレ－、ナイトクラブ、酒場、ビヤホ－ル」 は含まれて</t>
  </si>
  <si>
    <t xml:space="preserve"> いない。</t>
  </si>
  <si>
    <t>　　　 平成４年度は、 「その他の東洋料理店」から「焼肉店」及び「その他の一般飲食店」から「お好み</t>
  </si>
  <si>
    <t xml:space="preserve"> 焼き店」がそれぞれ分離した。</t>
  </si>
  <si>
    <t>年間販売額　　　　　（万円）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</si>
</sst>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Border="1" applyAlignment="1">
      <alignment horizontal="distributed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9" fillId="35" borderId="0" xfId="0" applyFont="1" applyFill="1" applyBorder="1" applyAlignment="1">
      <alignment horizontal="distributed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176" fontId="12" fillId="33" borderId="16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12" fillId="33" borderId="17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Alignment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76" fontId="12" fillId="33" borderId="27" xfId="0" applyNumberFormat="1" applyFont="1" applyFill="1" applyBorder="1" applyAlignment="1">
      <alignment horizontal="center" vertical="center"/>
    </xf>
    <xf numFmtId="176" fontId="12" fillId="33" borderId="16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34" borderId="0" xfId="0" applyFont="1" applyFill="1" applyAlignment="1">
      <alignment horizontal="distributed" vertical="center"/>
    </xf>
    <xf numFmtId="49" fontId="5" fillId="0" borderId="11" xfId="0" applyNumberFormat="1" applyFont="1" applyBorder="1" applyAlignment="1">
      <alignment horizontal="lef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12" fillId="33" borderId="27" xfId="0" applyNumberFormat="1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36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right" vertical="top"/>
    </xf>
    <xf numFmtId="176" fontId="3" fillId="0" borderId="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36" borderId="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35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176" fontId="9" fillId="35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34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left" vertical="center"/>
    </xf>
    <xf numFmtId="176" fontId="13" fillId="33" borderId="12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6" fillId="34" borderId="0" xfId="0" applyFont="1" applyFill="1" applyAlignment="1">
      <alignment horizontal="distributed" vertical="center" indent="1"/>
    </xf>
    <xf numFmtId="49" fontId="5" fillId="0" borderId="0" xfId="0" applyNumberFormat="1" applyFont="1" applyAlignment="1">
      <alignment horizontal="right" vertical="center"/>
    </xf>
    <xf numFmtId="49" fontId="6" fillId="34" borderId="12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distributed" vertical="center" indent="1"/>
    </xf>
    <xf numFmtId="0" fontId="6" fillId="34" borderId="10" xfId="0" applyFont="1" applyFill="1" applyBorder="1" applyAlignment="1">
      <alignment horizontal="distributed" vertical="center" indent="1"/>
    </xf>
    <xf numFmtId="49" fontId="6" fillId="34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17</xdr:row>
      <xdr:rowOff>57150</xdr:rowOff>
    </xdr:from>
    <xdr:to>
      <xdr:col>12</xdr:col>
      <xdr:colOff>9525</xdr:colOff>
      <xdr:row>18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2533650" y="410527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57150</xdr:rowOff>
    </xdr:from>
    <xdr:to>
      <xdr:col>12</xdr:col>
      <xdr:colOff>9525</xdr:colOff>
      <xdr:row>12</xdr:row>
      <xdr:rowOff>190500</xdr:rowOff>
    </xdr:to>
    <xdr:sp>
      <xdr:nvSpPr>
        <xdr:cNvPr id="2" name="AutoShape 9"/>
        <xdr:cNvSpPr>
          <a:spLocks/>
        </xdr:cNvSpPr>
      </xdr:nvSpPr>
      <xdr:spPr>
        <a:xfrm>
          <a:off x="2533650" y="26765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11</xdr:row>
      <xdr:rowOff>57150</xdr:rowOff>
    </xdr:from>
    <xdr:to>
      <xdr:col>24</xdr:col>
      <xdr:colOff>9525</xdr:colOff>
      <xdr:row>12</xdr:row>
      <xdr:rowOff>190500</xdr:rowOff>
    </xdr:to>
    <xdr:sp>
      <xdr:nvSpPr>
        <xdr:cNvPr id="3" name="AutoShape 10"/>
        <xdr:cNvSpPr>
          <a:spLocks/>
        </xdr:cNvSpPr>
      </xdr:nvSpPr>
      <xdr:spPr>
        <a:xfrm>
          <a:off x="4933950" y="26765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17</xdr:row>
      <xdr:rowOff>57150</xdr:rowOff>
    </xdr:from>
    <xdr:to>
      <xdr:col>24</xdr:col>
      <xdr:colOff>9525</xdr:colOff>
      <xdr:row>18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4933950" y="410527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11</xdr:row>
      <xdr:rowOff>57150</xdr:rowOff>
    </xdr:from>
    <xdr:to>
      <xdr:col>52</xdr:col>
      <xdr:colOff>9525</xdr:colOff>
      <xdr:row>12</xdr:row>
      <xdr:rowOff>190500</xdr:rowOff>
    </xdr:to>
    <xdr:sp>
      <xdr:nvSpPr>
        <xdr:cNvPr id="5" name="AutoShape 15"/>
        <xdr:cNvSpPr>
          <a:spLocks/>
        </xdr:cNvSpPr>
      </xdr:nvSpPr>
      <xdr:spPr>
        <a:xfrm>
          <a:off x="10696575" y="26765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17</xdr:row>
      <xdr:rowOff>57150</xdr:rowOff>
    </xdr:from>
    <xdr:to>
      <xdr:col>52</xdr:col>
      <xdr:colOff>9525</xdr:colOff>
      <xdr:row>18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10696575" y="410527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47625</xdr:rowOff>
    </xdr:from>
    <xdr:to>
      <xdr:col>34</xdr:col>
      <xdr:colOff>133350</xdr:colOff>
      <xdr:row>12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7058025" y="266700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47625</xdr:rowOff>
    </xdr:from>
    <xdr:to>
      <xdr:col>34</xdr:col>
      <xdr:colOff>133350</xdr:colOff>
      <xdr:row>18</xdr:row>
      <xdr:rowOff>180975</xdr:rowOff>
    </xdr:to>
    <xdr:sp>
      <xdr:nvSpPr>
        <xdr:cNvPr id="8" name="AutoShape 18"/>
        <xdr:cNvSpPr>
          <a:spLocks/>
        </xdr:cNvSpPr>
      </xdr:nvSpPr>
      <xdr:spPr>
        <a:xfrm>
          <a:off x="7058025" y="409575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5" customWidth="1"/>
    <col min="2" max="16384" width="5.625" style="35" customWidth="1"/>
  </cols>
  <sheetData>
    <row r="6" spans="2:16" ht="19.5" customHeight="1">
      <c r="B6" s="84" t="s">
        <v>115</v>
      </c>
      <c r="C6" s="82"/>
      <c r="D6" s="85" t="s">
        <v>130</v>
      </c>
      <c r="E6" s="86"/>
      <c r="F6" s="86"/>
      <c r="G6" s="86"/>
      <c r="H6" s="86"/>
      <c r="I6" s="86"/>
      <c r="J6" s="86"/>
      <c r="K6" s="86"/>
      <c r="L6" s="86"/>
      <c r="M6" s="86"/>
      <c r="N6" s="34"/>
      <c r="O6" s="34"/>
      <c r="P6" s="34"/>
    </row>
    <row r="7" spans="2:16" ht="19.5" customHeight="1">
      <c r="B7" s="82"/>
      <c r="C7" s="82"/>
      <c r="D7" s="86"/>
      <c r="E7" s="86"/>
      <c r="F7" s="86"/>
      <c r="G7" s="86"/>
      <c r="H7" s="86"/>
      <c r="I7" s="86"/>
      <c r="J7" s="86"/>
      <c r="K7" s="86"/>
      <c r="L7" s="86"/>
      <c r="M7" s="86"/>
      <c r="N7" s="34"/>
      <c r="O7" s="34"/>
      <c r="P7" s="34"/>
    </row>
    <row r="8" ht="19.5" customHeight="1">
      <c r="D8" s="36"/>
    </row>
    <row r="9" ht="19.5" customHeight="1">
      <c r="D9" s="36"/>
    </row>
    <row r="11" spans="4:16" ht="19.5" customHeight="1">
      <c r="D11" s="81" t="s">
        <v>116</v>
      </c>
      <c r="E11" s="82"/>
      <c r="F11" s="79" t="s">
        <v>117</v>
      </c>
      <c r="G11" s="83"/>
      <c r="H11" s="83"/>
      <c r="I11" s="34"/>
      <c r="J11" s="34"/>
      <c r="K11" s="34"/>
      <c r="L11" s="34"/>
      <c r="M11" s="34"/>
      <c r="N11" s="34"/>
      <c r="O11" s="34"/>
      <c r="P11" s="34"/>
    </row>
    <row r="12" spans="4:16" ht="19.5" customHeight="1">
      <c r="D12" s="81" t="s">
        <v>118</v>
      </c>
      <c r="E12" s="82"/>
      <c r="F12" s="79" t="s">
        <v>119</v>
      </c>
      <c r="G12" s="83"/>
      <c r="H12" s="83"/>
      <c r="I12" s="83"/>
      <c r="J12" s="83"/>
      <c r="K12" s="83"/>
      <c r="L12" s="83"/>
      <c r="M12" s="34"/>
      <c r="N12" s="34"/>
      <c r="O12" s="34"/>
      <c r="P12" s="34"/>
    </row>
    <row r="13" spans="4:16" ht="19.5" customHeight="1">
      <c r="D13" s="81" t="s">
        <v>120</v>
      </c>
      <c r="E13" s="82"/>
      <c r="F13" s="79" t="s">
        <v>121</v>
      </c>
      <c r="G13" s="83"/>
      <c r="H13" s="83"/>
      <c r="I13" s="83"/>
      <c r="J13" s="83"/>
      <c r="K13" s="83"/>
      <c r="L13" s="83"/>
      <c r="M13" s="34"/>
      <c r="N13" s="34"/>
      <c r="O13" s="34"/>
      <c r="P13" s="34"/>
    </row>
    <row r="14" spans="4:16" ht="19.5" customHeight="1">
      <c r="D14" s="81" t="s">
        <v>122</v>
      </c>
      <c r="E14" s="82"/>
      <c r="F14" s="79" t="s">
        <v>123</v>
      </c>
      <c r="G14" s="83"/>
      <c r="H14" s="83"/>
      <c r="I14" s="83"/>
      <c r="J14" s="83"/>
      <c r="K14" s="83"/>
      <c r="L14" s="83"/>
      <c r="M14" s="83"/>
      <c r="N14" s="34"/>
      <c r="O14" s="34"/>
      <c r="P14" s="34"/>
    </row>
    <row r="15" spans="4:16" ht="19.5" customHeight="1">
      <c r="D15" s="81"/>
      <c r="E15" s="82"/>
      <c r="F15" s="33" t="s">
        <v>124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4:16" ht="19.5" customHeight="1">
      <c r="D16" s="81" t="s">
        <v>125</v>
      </c>
      <c r="E16" s="82"/>
      <c r="F16" s="79" t="s">
        <v>126</v>
      </c>
      <c r="G16" s="83"/>
      <c r="H16" s="83"/>
      <c r="I16" s="83"/>
      <c r="J16" s="83"/>
      <c r="K16" s="83"/>
      <c r="L16" s="83"/>
      <c r="M16" s="83"/>
      <c r="N16" s="34"/>
      <c r="O16" s="34"/>
      <c r="P16" s="34"/>
    </row>
    <row r="17" spans="4:16" ht="19.5" customHeight="1">
      <c r="D17" s="81"/>
      <c r="E17" s="82"/>
      <c r="F17" s="79" t="s">
        <v>129</v>
      </c>
      <c r="G17" s="83"/>
      <c r="H17" s="83"/>
      <c r="I17" s="34"/>
      <c r="J17" s="34"/>
      <c r="K17" s="34"/>
      <c r="L17" s="34"/>
      <c r="M17" s="34"/>
      <c r="N17" s="34"/>
      <c r="O17" s="34"/>
      <c r="P17" s="34"/>
    </row>
    <row r="18" spans="4:16" ht="19.5" customHeight="1">
      <c r="D18" s="81" t="s">
        <v>127</v>
      </c>
      <c r="E18" s="82"/>
      <c r="F18" s="79" t="s">
        <v>128</v>
      </c>
      <c r="G18" s="83"/>
      <c r="H18" s="83"/>
      <c r="I18" s="83"/>
      <c r="J18" s="83"/>
      <c r="K18" s="83"/>
      <c r="L18" s="83"/>
      <c r="M18" s="83"/>
      <c r="N18" s="34"/>
      <c r="O18" s="34"/>
      <c r="P18" s="34"/>
    </row>
    <row r="19" spans="4:16" ht="19.5" customHeight="1">
      <c r="D19" s="81"/>
      <c r="E19" s="82"/>
      <c r="F19" s="79" t="s">
        <v>129</v>
      </c>
      <c r="G19" s="83"/>
      <c r="H19" s="83"/>
      <c r="I19" s="34"/>
      <c r="J19" s="34"/>
      <c r="K19" s="34"/>
      <c r="L19" s="34"/>
      <c r="M19" s="34"/>
      <c r="N19" s="34"/>
      <c r="O19" s="34"/>
      <c r="P19" s="34"/>
    </row>
    <row r="20" spans="4:16" ht="19.5" customHeight="1">
      <c r="D20" s="81"/>
      <c r="E20" s="82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34"/>
    </row>
    <row r="21" spans="4:16" ht="19.5" customHeight="1">
      <c r="D21" s="81"/>
      <c r="E21" s="82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34"/>
    </row>
    <row r="22" spans="4:15" ht="19.5" customHeight="1">
      <c r="D22" s="81"/>
      <c r="E22" s="82"/>
      <c r="F22" s="79"/>
      <c r="G22" s="80"/>
      <c r="H22" s="80"/>
      <c r="I22" s="80"/>
      <c r="J22" s="80"/>
      <c r="K22" s="80"/>
      <c r="L22" s="80"/>
      <c r="M22" s="80"/>
      <c r="N22" s="80"/>
      <c r="O22" s="80"/>
    </row>
    <row r="23" spans="4:15" ht="19.5" customHeight="1">
      <c r="D23" s="81"/>
      <c r="E23" s="82"/>
      <c r="F23" s="79"/>
      <c r="G23" s="80"/>
      <c r="H23" s="80"/>
      <c r="I23" s="80"/>
      <c r="J23" s="80"/>
      <c r="K23" s="80"/>
      <c r="L23" s="80"/>
      <c r="M23" s="80"/>
      <c r="N23" s="80"/>
      <c r="O23" s="80"/>
    </row>
    <row r="24" spans="4:15" ht="19.5" customHeight="1">
      <c r="D24" s="81"/>
      <c r="E24" s="82"/>
      <c r="F24" s="79"/>
      <c r="G24" s="80"/>
      <c r="H24" s="80"/>
      <c r="I24" s="80"/>
      <c r="J24" s="80"/>
      <c r="K24" s="80"/>
      <c r="L24" s="80"/>
      <c r="M24" s="80"/>
      <c r="N24" s="80"/>
      <c r="O24" s="80"/>
    </row>
    <row r="25" ht="19.5" customHeight="1">
      <c r="D25" s="36"/>
    </row>
    <row r="26" ht="19.5" customHeight="1">
      <c r="D26" s="36"/>
    </row>
    <row r="27" ht="19.5" customHeight="1">
      <c r="D27" s="36"/>
    </row>
    <row r="28" ht="19.5" customHeight="1">
      <c r="D28" s="36"/>
    </row>
    <row r="29" ht="19.5" customHeight="1">
      <c r="D29" s="36"/>
    </row>
    <row r="30" ht="19.5" customHeight="1">
      <c r="D30" s="36"/>
    </row>
    <row r="31" ht="19.5" customHeight="1">
      <c r="D31" s="36"/>
    </row>
    <row r="32" ht="19.5" customHeight="1">
      <c r="D32" s="36"/>
    </row>
    <row r="33" spans="4:7" ht="19.5" customHeight="1">
      <c r="D33" s="36"/>
      <c r="G33" s="1"/>
    </row>
    <row r="34" spans="4:7" ht="19.5" customHeight="1">
      <c r="D34" s="36"/>
      <c r="G34" s="1"/>
    </row>
    <row r="35" ht="19.5" customHeight="1">
      <c r="D35" s="36"/>
    </row>
  </sheetData>
  <sheetProtection/>
  <mergeCells count="29">
    <mergeCell ref="F19:H19"/>
    <mergeCell ref="F12:L12"/>
    <mergeCell ref="F13:L13"/>
    <mergeCell ref="F14:M14"/>
    <mergeCell ref="F16:M16"/>
    <mergeCell ref="B6:C7"/>
    <mergeCell ref="D6:M7"/>
    <mergeCell ref="D16:E16"/>
    <mergeCell ref="D12:E12"/>
    <mergeCell ref="D13:E13"/>
    <mergeCell ref="F11:H11"/>
    <mergeCell ref="D14:E14"/>
    <mergeCell ref="D15:E15"/>
    <mergeCell ref="F18:M18"/>
    <mergeCell ref="D22:E22"/>
    <mergeCell ref="D21:E21"/>
    <mergeCell ref="D20:E20"/>
    <mergeCell ref="F22:O22"/>
    <mergeCell ref="D11:E11"/>
    <mergeCell ref="D17:E17"/>
    <mergeCell ref="D18:E18"/>
    <mergeCell ref="D19:E19"/>
    <mergeCell ref="F17:H17"/>
    <mergeCell ref="F23:O23"/>
    <mergeCell ref="D23:E23"/>
    <mergeCell ref="D24:E24"/>
    <mergeCell ref="F24:O24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showGridLines="0" zoomScale="75" zoomScaleNormal="75" zoomScalePageLayoutView="0" workbookViewId="0" topLeftCell="A1">
      <selection activeCell="A1" sqref="A1:AA1"/>
    </sheetView>
  </sheetViews>
  <sheetFormatPr defaultColWidth="3.625" defaultRowHeight="21.75" customHeight="1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30" width="3.625" style="2" customWidth="1"/>
    <col min="31" max="31" width="3.125" style="2" customWidth="1"/>
    <col min="32" max="34" width="3.625" style="2" customWidth="1"/>
    <col min="35" max="35" width="3.125" style="2" customWidth="1"/>
    <col min="36" max="38" width="3.625" style="2" customWidth="1"/>
    <col min="39" max="39" width="3.125" style="2" customWidth="1"/>
    <col min="40" max="42" width="3.625" style="2" customWidth="1"/>
    <col min="43" max="43" width="3.125" style="2" customWidth="1"/>
    <col min="44" max="46" width="3.625" style="2" customWidth="1"/>
    <col min="47" max="47" width="3.125" style="2" customWidth="1"/>
    <col min="48" max="49" width="3.625" style="2" customWidth="1"/>
    <col min="50" max="50" width="3.125" style="2" customWidth="1"/>
    <col min="51" max="52" width="3.625" style="2" customWidth="1"/>
    <col min="53" max="53" width="3.125" style="2" customWidth="1"/>
    <col min="54" max="16384" width="3.625" style="2" customWidth="1"/>
  </cols>
  <sheetData>
    <row r="1" spans="1:27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54" ht="24.75" customHeight="1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79" t="s">
        <v>32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4" ht="21.75" customHeight="1" thickBot="1">
      <c r="A3" s="108" t="s">
        <v>281</v>
      </c>
      <c r="B3" s="108"/>
      <c r="C3" s="108"/>
      <c r="D3" s="108"/>
      <c r="E3" s="108"/>
      <c r="F3" s="108"/>
      <c r="G3" s="108"/>
      <c r="H3" s="108"/>
      <c r="I3" s="108"/>
      <c r="AY3" s="105" t="s">
        <v>29</v>
      </c>
      <c r="AZ3" s="106"/>
      <c r="BA3" s="106"/>
      <c r="BB3" s="106"/>
    </row>
    <row r="4" spans="1:54" ht="21.75" customHeight="1">
      <c r="A4" s="121" t="s">
        <v>28</v>
      </c>
      <c r="B4" s="121"/>
      <c r="C4" s="121"/>
      <c r="D4" s="133"/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33"/>
      <c r="P4" s="110" t="s">
        <v>27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2"/>
      <c r="AB4" s="110" t="s">
        <v>111</v>
      </c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10" t="s">
        <v>132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2"/>
      <c r="AZ4" s="120" t="s">
        <v>0</v>
      </c>
      <c r="BA4" s="121"/>
      <c r="BB4" s="121"/>
    </row>
    <row r="5" spans="1:54" ht="30" customHeight="1">
      <c r="A5" s="123"/>
      <c r="B5" s="123"/>
      <c r="C5" s="123"/>
      <c r="D5" s="134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34"/>
      <c r="P5" s="125" t="s">
        <v>10</v>
      </c>
      <c r="Q5" s="127"/>
      <c r="R5" s="125" t="s">
        <v>11</v>
      </c>
      <c r="S5" s="126"/>
      <c r="T5" s="127"/>
      <c r="U5" s="125" t="s">
        <v>12</v>
      </c>
      <c r="V5" s="126"/>
      <c r="W5" s="127"/>
      <c r="X5" s="128" t="s">
        <v>307</v>
      </c>
      <c r="Y5" s="129"/>
      <c r="Z5" s="129"/>
      <c r="AA5" s="130"/>
      <c r="AB5" s="125" t="s">
        <v>10</v>
      </c>
      <c r="AC5" s="127"/>
      <c r="AD5" s="125" t="s">
        <v>11</v>
      </c>
      <c r="AE5" s="126"/>
      <c r="AF5" s="127"/>
      <c r="AG5" s="125" t="s">
        <v>12</v>
      </c>
      <c r="AH5" s="126"/>
      <c r="AI5" s="127"/>
      <c r="AJ5" s="128" t="s">
        <v>114</v>
      </c>
      <c r="AK5" s="129"/>
      <c r="AL5" s="129"/>
      <c r="AM5" s="130"/>
      <c r="AN5" s="126" t="s">
        <v>10</v>
      </c>
      <c r="AO5" s="127"/>
      <c r="AP5" s="125" t="s">
        <v>11</v>
      </c>
      <c r="AQ5" s="126"/>
      <c r="AR5" s="127"/>
      <c r="AS5" s="125" t="s">
        <v>12</v>
      </c>
      <c r="AT5" s="126"/>
      <c r="AU5" s="127"/>
      <c r="AV5" s="128" t="s">
        <v>114</v>
      </c>
      <c r="AW5" s="129"/>
      <c r="AX5" s="129"/>
      <c r="AY5" s="130"/>
      <c r="AZ5" s="122"/>
      <c r="BA5" s="123"/>
      <c r="BB5" s="123"/>
    </row>
    <row r="6" spans="1:54" s="20" customFormat="1" ht="21.75" customHeight="1">
      <c r="A6" s="143" t="s">
        <v>291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6"/>
      <c r="O6" s="47"/>
      <c r="P6" s="142">
        <v>2287</v>
      </c>
      <c r="Q6" s="94"/>
      <c r="R6" s="94">
        <v>155235</v>
      </c>
      <c r="S6" s="94"/>
      <c r="T6" s="94"/>
      <c r="U6" s="94">
        <v>12045</v>
      </c>
      <c r="V6" s="94"/>
      <c r="W6" s="94"/>
      <c r="X6" s="94">
        <v>26199619</v>
      </c>
      <c r="Y6" s="94"/>
      <c r="Z6" s="94"/>
      <c r="AA6" s="94"/>
      <c r="AB6" s="94">
        <v>2321</v>
      </c>
      <c r="AC6" s="94"/>
      <c r="AD6" s="94">
        <v>148283</v>
      </c>
      <c r="AE6" s="94"/>
      <c r="AF6" s="94"/>
      <c r="AG6" s="94">
        <v>12259</v>
      </c>
      <c r="AH6" s="94"/>
      <c r="AI6" s="94"/>
      <c r="AJ6" s="94">
        <v>246313</v>
      </c>
      <c r="AK6" s="94"/>
      <c r="AL6" s="94"/>
      <c r="AM6" s="94"/>
      <c r="AN6" s="94">
        <f>SUM(AN8+AN11)</f>
        <v>2075</v>
      </c>
      <c r="AO6" s="94"/>
      <c r="AP6" s="97">
        <v>162317</v>
      </c>
      <c r="AQ6" s="97"/>
      <c r="AR6" s="97"/>
      <c r="AS6" s="94">
        <f>SUM(AS8+AS11)</f>
        <v>12219</v>
      </c>
      <c r="AT6" s="94"/>
      <c r="AU6" s="94"/>
      <c r="AV6" s="94">
        <f>(AV8+AV11)</f>
        <v>225330.66</v>
      </c>
      <c r="AW6" s="94"/>
      <c r="AX6" s="94"/>
      <c r="AY6" s="114"/>
      <c r="AZ6" s="131" t="s">
        <v>292</v>
      </c>
      <c r="BA6" s="132"/>
      <c r="BB6" s="132"/>
    </row>
    <row r="7" spans="1:54" ht="21.75" customHeight="1">
      <c r="A7" s="3"/>
      <c r="C7" s="3"/>
      <c r="D7" s="3"/>
      <c r="O7" s="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7"/>
      <c r="AK7" s="37"/>
      <c r="AL7" s="37"/>
      <c r="AM7" s="37"/>
      <c r="AN7" s="37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11"/>
      <c r="BA7" s="12"/>
      <c r="BB7" s="12"/>
    </row>
    <row r="8" spans="2:54" s="20" customFormat="1" ht="21.75" customHeight="1">
      <c r="B8" s="138" t="s">
        <v>37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48"/>
      <c r="N8" s="48"/>
      <c r="O8" s="49"/>
      <c r="P8" s="124">
        <v>341</v>
      </c>
      <c r="Q8" s="115"/>
      <c r="R8" s="115" t="s">
        <v>131</v>
      </c>
      <c r="S8" s="115"/>
      <c r="T8" s="115"/>
      <c r="U8" s="115">
        <v>2914</v>
      </c>
      <c r="V8" s="115"/>
      <c r="W8" s="115"/>
      <c r="X8" s="115">
        <v>11327860</v>
      </c>
      <c r="Y8" s="115"/>
      <c r="Z8" s="115"/>
      <c r="AA8" s="115"/>
      <c r="AB8" s="115">
        <v>406</v>
      </c>
      <c r="AC8" s="115"/>
      <c r="AD8" s="115" t="s">
        <v>131</v>
      </c>
      <c r="AE8" s="115"/>
      <c r="AF8" s="115"/>
      <c r="AG8" s="115">
        <v>2840</v>
      </c>
      <c r="AH8" s="115"/>
      <c r="AI8" s="115"/>
      <c r="AJ8" s="119">
        <v>106915</v>
      </c>
      <c r="AK8" s="119"/>
      <c r="AL8" s="119"/>
      <c r="AM8" s="119"/>
      <c r="AN8" s="115">
        <v>359</v>
      </c>
      <c r="AO8" s="115"/>
      <c r="AP8" s="115" t="s">
        <v>131</v>
      </c>
      <c r="AQ8" s="115"/>
      <c r="AR8" s="115"/>
      <c r="AS8" s="115">
        <v>2699</v>
      </c>
      <c r="AT8" s="115"/>
      <c r="AU8" s="115"/>
      <c r="AV8" s="115">
        <v>96799</v>
      </c>
      <c r="AW8" s="115"/>
      <c r="AX8" s="115"/>
      <c r="AY8" s="118"/>
      <c r="AZ8" s="116" t="s">
        <v>38</v>
      </c>
      <c r="BA8" s="117"/>
      <c r="BB8" s="117"/>
    </row>
    <row r="9" spans="2:54" ht="21.75" customHeight="1">
      <c r="B9" s="144" t="s">
        <v>278</v>
      </c>
      <c r="C9" s="144"/>
      <c r="D9" s="144"/>
      <c r="E9" s="144"/>
      <c r="F9" s="89" t="s">
        <v>279</v>
      </c>
      <c r="G9" s="89"/>
      <c r="H9" s="89"/>
      <c r="I9" s="89"/>
      <c r="J9" s="89"/>
      <c r="K9" s="89"/>
      <c r="L9" s="89"/>
      <c r="M9" s="89"/>
      <c r="N9" s="89"/>
      <c r="O9" s="8"/>
      <c r="P9" s="90">
        <v>341</v>
      </c>
      <c r="Q9" s="87"/>
      <c r="R9" s="87" t="s">
        <v>36</v>
      </c>
      <c r="S9" s="87"/>
      <c r="T9" s="87"/>
      <c r="U9" s="87">
        <v>2914</v>
      </c>
      <c r="V9" s="87"/>
      <c r="W9" s="87"/>
      <c r="X9" s="87">
        <v>11327860</v>
      </c>
      <c r="Y9" s="87"/>
      <c r="Z9" s="87"/>
      <c r="AA9" s="87"/>
      <c r="AB9" s="87">
        <v>406</v>
      </c>
      <c r="AC9" s="87"/>
      <c r="AD9" s="87" t="s">
        <v>36</v>
      </c>
      <c r="AE9" s="87"/>
      <c r="AF9" s="87"/>
      <c r="AG9" s="87">
        <v>2840</v>
      </c>
      <c r="AH9" s="87"/>
      <c r="AI9" s="87"/>
      <c r="AJ9" s="99">
        <v>106915</v>
      </c>
      <c r="AK9" s="99"/>
      <c r="AL9" s="99"/>
      <c r="AM9" s="99"/>
      <c r="AN9" s="87">
        <v>359</v>
      </c>
      <c r="AO9" s="87"/>
      <c r="AP9" s="87" t="s">
        <v>36</v>
      </c>
      <c r="AQ9" s="87"/>
      <c r="AR9" s="87"/>
      <c r="AS9" s="87">
        <v>2699</v>
      </c>
      <c r="AT9" s="87"/>
      <c r="AU9" s="87"/>
      <c r="AV9" s="87">
        <v>96799</v>
      </c>
      <c r="AW9" s="87"/>
      <c r="AX9" s="87"/>
      <c r="AY9" s="103"/>
      <c r="AZ9" s="3" t="s">
        <v>43</v>
      </c>
      <c r="BA9" s="2" t="s">
        <v>1</v>
      </c>
      <c r="BB9" s="3" t="s">
        <v>45</v>
      </c>
    </row>
    <row r="10" spans="4:54" ht="21.75" customHeight="1">
      <c r="D10" s="3"/>
      <c r="O10" s="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7"/>
      <c r="AK10" s="37"/>
      <c r="AL10" s="37"/>
      <c r="AM10" s="37"/>
      <c r="AN10" s="37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1"/>
      <c r="BA10" s="12"/>
      <c r="BB10" s="12"/>
    </row>
    <row r="11" spans="2:54" s="20" customFormat="1" ht="21.75" customHeight="1">
      <c r="B11" s="138" t="s">
        <v>39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50"/>
      <c r="N11" s="50"/>
      <c r="O11" s="49"/>
      <c r="P11" s="124">
        <v>1946</v>
      </c>
      <c r="Q11" s="115"/>
      <c r="R11" s="115">
        <v>155235</v>
      </c>
      <c r="S11" s="115"/>
      <c r="T11" s="115"/>
      <c r="U11" s="115">
        <v>9131</v>
      </c>
      <c r="V11" s="115"/>
      <c r="W11" s="115"/>
      <c r="X11" s="115">
        <v>14871759</v>
      </c>
      <c r="Y11" s="115"/>
      <c r="Z11" s="115"/>
      <c r="AA11" s="115"/>
      <c r="AB11" s="115">
        <v>1915</v>
      </c>
      <c r="AC11" s="115"/>
      <c r="AD11" s="115">
        <v>148283</v>
      </c>
      <c r="AE11" s="115"/>
      <c r="AF11" s="115"/>
      <c r="AG11" s="115">
        <v>9419</v>
      </c>
      <c r="AH11" s="115"/>
      <c r="AI11" s="115"/>
      <c r="AJ11" s="119">
        <v>139398</v>
      </c>
      <c r="AK11" s="119"/>
      <c r="AL11" s="119"/>
      <c r="AM11" s="119"/>
      <c r="AN11" s="115">
        <f>SUM(AN12:AO17)</f>
        <v>1716</v>
      </c>
      <c r="AO11" s="115"/>
      <c r="AP11" s="115">
        <f>SUM(AP12:AR17)</f>
        <v>162317</v>
      </c>
      <c r="AQ11" s="115"/>
      <c r="AR11" s="115"/>
      <c r="AS11" s="115">
        <f>SUM(AS12:AU17)</f>
        <v>9520</v>
      </c>
      <c r="AT11" s="115"/>
      <c r="AU11" s="115"/>
      <c r="AV11" s="115">
        <f>SUM(AV12:AY17)</f>
        <v>128531.66</v>
      </c>
      <c r="AW11" s="115"/>
      <c r="AX11" s="115"/>
      <c r="AY11" s="118"/>
      <c r="AZ11" s="116" t="s">
        <v>40</v>
      </c>
      <c r="BA11" s="117"/>
      <c r="BB11" s="117"/>
    </row>
    <row r="12" spans="1:54" ht="21.75" customHeight="1">
      <c r="A12" s="3"/>
      <c r="C12" s="3" t="s">
        <v>46</v>
      </c>
      <c r="D12" s="3"/>
      <c r="E12" s="92" t="s">
        <v>5</v>
      </c>
      <c r="F12" s="92"/>
      <c r="G12" s="92"/>
      <c r="H12" s="92"/>
      <c r="I12" s="92"/>
      <c r="J12" s="92"/>
      <c r="K12" s="92"/>
      <c r="L12" s="92"/>
      <c r="M12" s="92"/>
      <c r="N12" s="92"/>
      <c r="O12" s="8"/>
      <c r="P12" s="90">
        <v>5</v>
      </c>
      <c r="Q12" s="87"/>
      <c r="R12" s="87">
        <v>30892</v>
      </c>
      <c r="S12" s="87"/>
      <c r="T12" s="87"/>
      <c r="U12" s="87">
        <v>705</v>
      </c>
      <c r="V12" s="87"/>
      <c r="W12" s="87"/>
      <c r="X12" s="87">
        <v>2183085</v>
      </c>
      <c r="Y12" s="87"/>
      <c r="Z12" s="87"/>
      <c r="AA12" s="87"/>
      <c r="AB12" s="87">
        <v>10</v>
      </c>
      <c r="AC12" s="87"/>
      <c r="AD12" s="87">
        <v>33051</v>
      </c>
      <c r="AE12" s="87"/>
      <c r="AF12" s="87"/>
      <c r="AG12" s="87">
        <v>630</v>
      </c>
      <c r="AH12" s="87"/>
      <c r="AI12" s="87"/>
      <c r="AJ12" s="99">
        <v>19379</v>
      </c>
      <c r="AK12" s="99"/>
      <c r="AL12" s="99"/>
      <c r="AM12" s="99"/>
      <c r="AN12" s="87">
        <v>6</v>
      </c>
      <c r="AO12" s="87"/>
      <c r="AP12" s="87">
        <v>33301</v>
      </c>
      <c r="AQ12" s="87"/>
      <c r="AR12" s="87"/>
      <c r="AS12" s="87">
        <v>911</v>
      </c>
      <c r="AT12" s="87"/>
      <c r="AU12" s="87"/>
      <c r="AV12" s="87">
        <f>1592351/100</f>
        <v>15923.51</v>
      </c>
      <c r="AW12" s="87"/>
      <c r="AX12" s="87"/>
      <c r="AY12" s="103"/>
      <c r="AZ12" s="14"/>
      <c r="BA12" s="3" t="s">
        <v>46</v>
      </c>
      <c r="BB12" s="10"/>
    </row>
    <row r="13" spans="1:54" ht="21.75" customHeight="1">
      <c r="A13" s="3"/>
      <c r="C13" s="3" t="s">
        <v>48</v>
      </c>
      <c r="D13" s="3"/>
      <c r="E13" s="92" t="s">
        <v>6</v>
      </c>
      <c r="F13" s="92"/>
      <c r="G13" s="92"/>
      <c r="H13" s="92"/>
      <c r="I13" s="92"/>
      <c r="J13" s="92"/>
      <c r="K13" s="92"/>
      <c r="L13" s="92"/>
      <c r="M13" s="92"/>
      <c r="N13" s="92"/>
      <c r="O13" s="8"/>
      <c r="P13" s="90">
        <v>231</v>
      </c>
      <c r="Q13" s="87"/>
      <c r="R13" s="87">
        <v>15130</v>
      </c>
      <c r="S13" s="87"/>
      <c r="T13" s="87"/>
      <c r="U13" s="87">
        <v>720</v>
      </c>
      <c r="V13" s="87"/>
      <c r="W13" s="87"/>
      <c r="X13" s="87">
        <v>982555</v>
      </c>
      <c r="Y13" s="87"/>
      <c r="Z13" s="87"/>
      <c r="AA13" s="87"/>
      <c r="AB13" s="87">
        <v>214</v>
      </c>
      <c r="AC13" s="87"/>
      <c r="AD13" s="87">
        <v>14529</v>
      </c>
      <c r="AE13" s="87"/>
      <c r="AF13" s="87"/>
      <c r="AG13" s="87">
        <v>687</v>
      </c>
      <c r="AH13" s="87"/>
      <c r="AI13" s="87"/>
      <c r="AJ13" s="99">
        <v>7834</v>
      </c>
      <c r="AK13" s="99"/>
      <c r="AL13" s="99"/>
      <c r="AM13" s="99"/>
      <c r="AN13" s="87">
        <v>198</v>
      </c>
      <c r="AO13" s="87"/>
      <c r="AP13" s="87">
        <v>15799</v>
      </c>
      <c r="AQ13" s="87"/>
      <c r="AR13" s="87"/>
      <c r="AS13" s="87">
        <v>665</v>
      </c>
      <c r="AT13" s="87"/>
      <c r="AU13" s="87"/>
      <c r="AV13" s="87">
        <f>706607/100</f>
        <v>7066.07</v>
      </c>
      <c r="AW13" s="87"/>
      <c r="AX13" s="87"/>
      <c r="AY13" s="103"/>
      <c r="AZ13" s="14"/>
      <c r="BA13" s="3" t="s">
        <v>48</v>
      </c>
      <c r="BB13" s="10"/>
    </row>
    <row r="14" spans="1:54" ht="21.75" customHeight="1">
      <c r="A14" s="3"/>
      <c r="C14" s="3" t="s">
        <v>133</v>
      </c>
      <c r="D14" s="3"/>
      <c r="E14" s="92" t="s">
        <v>7</v>
      </c>
      <c r="F14" s="92"/>
      <c r="G14" s="92"/>
      <c r="H14" s="92"/>
      <c r="I14" s="92"/>
      <c r="J14" s="92"/>
      <c r="K14" s="92"/>
      <c r="L14" s="92"/>
      <c r="M14" s="92"/>
      <c r="N14" s="92"/>
      <c r="O14" s="8"/>
      <c r="P14" s="90">
        <v>787</v>
      </c>
      <c r="Q14" s="87"/>
      <c r="R14" s="87">
        <v>55578</v>
      </c>
      <c r="S14" s="87"/>
      <c r="T14" s="87"/>
      <c r="U14" s="87">
        <v>3547</v>
      </c>
      <c r="V14" s="87"/>
      <c r="W14" s="87"/>
      <c r="X14" s="87">
        <v>4753472</v>
      </c>
      <c r="Y14" s="87"/>
      <c r="Z14" s="87"/>
      <c r="AA14" s="87"/>
      <c r="AB14" s="87">
        <v>743</v>
      </c>
      <c r="AC14" s="87"/>
      <c r="AD14" s="87">
        <v>51005</v>
      </c>
      <c r="AE14" s="87"/>
      <c r="AF14" s="87"/>
      <c r="AG14" s="87">
        <v>3889</v>
      </c>
      <c r="AH14" s="87"/>
      <c r="AI14" s="87"/>
      <c r="AJ14" s="99">
        <v>47042</v>
      </c>
      <c r="AK14" s="99"/>
      <c r="AL14" s="99"/>
      <c r="AM14" s="99"/>
      <c r="AN14" s="87">
        <v>694</v>
      </c>
      <c r="AO14" s="87"/>
      <c r="AP14" s="87">
        <v>55563</v>
      </c>
      <c r="AQ14" s="87"/>
      <c r="AR14" s="87"/>
      <c r="AS14" s="87">
        <v>3835</v>
      </c>
      <c r="AT14" s="87"/>
      <c r="AU14" s="87"/>
      <c r="AV14" s="87">
        <f>4628301/100</f>
        <v>46283.01</v>
      </c>
      <c r="AW14" s="87"/>
      <c r="AX14" s="87"/>
      <c r="AY14" s="103"/>
      <c r="AZ14" s="14"/>
      <c r="BA14" s="3" t="s">
        <v>133</v>
      </c>
      <c r="BB14" s="10"/>
    </row>
    <row r="15" spans="1:54" ht="21.75" customHeight="1">
      <c r="A15" s="3"/>
      <c r="C15" s="3" t="s">
        <v>134</v>
      </c>
      <c r="D15" s="3"/>
      <c r="E15" s="92" t="s">
        <v>8</v>
      </c>
      <c r="F15" s="92"/>
      <c r="G15" s="92"/>
      <c r="H15" s="92"/>
      <c r="I15" s="92"/>
      <c r="J15" s="92"/>
      <c r="K15" s="92"/>
      <c r="L15" s="92"/>
      <c r="M15" s="92"/>
      <c r="N15" s="92"/>
      <c r="O15" s="8"/>
      <c r="P15" s="90">
        <v>91</v>
      </c>
      <c r="Q15" s="87"/>
      <c r="R15" s="87">
        <v>3442</v>
      </c>
      <c r="S15" s="87"/>
      <c r="T15" s="87"/>
      <c r="U15" s="87">
        <v>554</v>
      </c>
      <c r="V15" s="87"/>
      <c r="W15" s="87"/>
      <c r="X15" s="87">
        <v>1626426</v>
      </c>
      <c r="Y15" s="87"/>
      <c r="Z15" s="87"/>
      <c r="AA15" s="87"/>
      <c r="AB15" s="87">
        <v>102</v>
      </c>
      <c r="AC15" s="87"/>
      <c r="AD15" s="87">
        <v>4160</v>
      </c>
      <c r="AE15" s="87"/>
      <c r="AF15" s="87"/>
      <c r="AG15" s="87">
        <v>611</v>
      </c>
      <c r="AH15" s="87"/>
      <c r="AI15" s="87"/>
      <c r="AJ15" s="99">
        <v>18033</v>
      </c>
      <c r="AK15" s="99"/>
      <c r="AL15" s="99"/>
      <c r="AM15" s="99"/>
      <c r="AN15" s="87">
        <v>90</v>
      </c>
      <c r="AO15" s="87"/>
      <c r="AP15" s="87">
        <v>3472</v>
      </c>
      <c r="AQ15" s="87"/>
      <c r="AR15" s="87"/>
      <c r="AS15" s="87">
        <v>568</v>
      </c>
      <c r="AT15" s="87"/>
      <c r="AU15" s="87"/>
      <c r="AV15" s="87">
        <f>1540857/100</f>
        <v>15408.57</v>
      </c>
      <c r="AW15" s="87"/>
      <c r="AX15" s="87"/>
      <c r="AY15" s="103"/>
      <c r="AZ15" s="14"/>
      <c r="BA15" s="3" t="s">
        <v>134</v>
      </c>
      <c r="BB15" s="10"/>
    </row>
    <row r="16" spans="1:54" ht="21.75" customHeight="1">
      <c r="A16" s="3"/>
      <c r="C16" s="3" t="s">
        <v>135</v>
      </c>
      <c r="D16" s="3"/>
      <c r="E16" s="92" t="s">
        <v>3</v>
      </c>
      <c r="F16" s="92"/>
      <c r="G16" s="92"/>
      <c r="H16" s="92"/>
      <c r="I16" s="92"/>
      <c r="J16" s="92"/>
      <c r="K16" s="92"/>
      <c r="L16" s="92"/>
      <c r="M16" s="92"/>
      <c r="N16" s="92"/>
      <c r="O16" s="8"/>
      <c r="P16" s="90">
        <v>168</v>
      </c>
      <c r="Q16" s="87"/>
      <c r="R16" s="87">
        <v>16321</v>
      </c>
      <c r="S16" s="87"/>
      <c r="T16" s="87"/>
      <c r="U16" s="87">
        <v>638</v>
      </c>
      <c r="V16" s="87"/>
      <c r="W16" s="87"/>
      <c r="X16" s="87">
        <v>1272836</v>
      </c>
      <c r="Y16" s="87"/>
      <c r="Z16" s="87"/>
      <c r="AA16" s="87"/>
      <c r="AB16" s="87">
        <v>168</v>
      </c>
      <c r="AC16" s="87"/>
      <c r="AD16" s="87">
        <v>18151</v>
      </c>
      <c r="AE16" s="87"/>
      <c r="AF16" s="87"/>
      <c r="AG16" s="87">
        <v>663</v>
      </c>
      <c r="AH16" s="87"/>
      <c r="AI16" s="87"/>
      <c r="AJ16" s="99">
        <v>12088</v>
      </c>
      <c r="AK16" s="99"/>
      <c r="AL16" s="99"/>
      <c r="AM16" s="99"/>
      <c r="AN16" s="87">
        <v>149</v>
      </c>
      <c r="AO16" s="87"/>
      <c r="AP16" s="87">
        <v>19920</v>
      </c>
      <c r="AQ16" s="87"/>
      <c r="AR16" s="87"/>
      <c r="AS16" s="87">
        <v>734</v>
      </c>
      <c r="AT16" s="87"/>
      <c r="AU16" s="87"/>
      <c r="AV16" s="87">
        <f>1182496/100</f>
        <v>11824.96</v>
      </c>
      <c r="AW16" s="87"/>
      <c r="AX16" s="87"/>
      <c r="AY16" s="103"/>
      <c r="AZ16" s="14"/>
      <c r="BA16" s="3" t="s">
        <v>135</v>
      </c>
      <c r="BB16" s="10"/>
    </row>
    <row r="17" spans="1:54" ht="21.75" customHeight="1" thickBot="1">
      <c r="A17" s="3"/>
      <c r="C17" s="3" t="s">
        <v>136</v>
      </c>
      <c r="D17" s="3"/>
      <c r="E17" s="91" t="s">
        <v>9</v>
      </c>
      <c r="F17" s="91"/>
      <c r="G17" s="91"/>
      <c r="H17" s="91"/>
      <c r="I17" s="91"/>
      <c r="J17" s="91"/>
      <c r="K17" s="91"/>
      <c r="L17" s="91"/>
      <c r="M17" s="91"/>
      <c r="N17" s="91"/>
      <c r="O17" s="8"/>
      <c r="P17" s="96">
        <v>664</v>
      </c>
      <c r="Q17" s="95"/>
      <c r="R17" s="95">
        <v>33872</v>
      </c>
      <c r="S17" s="95"/>
      <c r="T17" s="95"/>
      <c r="U17" s="95">
        <v>2967</v>
      </c>
      <c r="V17" s="95"/>
      <c r="W17" s="95"/>
      <c r="X17" s="95">
        <v>4053385</v>
      </c>
      <c r="Y17" s="95"/>
      <c r="Z17" s="95"/>
      <c r="AA17" s="95"/>
      <c r="AB17" s="95">
        <v>678</v>
      </c>
      <c r="AC17" s="95"/>
      <c r="AD17" s="95">
        <v>27387</v>
      </c>
      <c r="AE17" s="95"/>
      <c r="AF17" s="95"/>
      <c r="AG17" s="95">
        <v>2939</v>
      </c>
      <c r="AH17" s="95"/>
      <c r="AI17" s="95"/>
      <c r="AJ17" s="95">
        <v>35022</v>
      </c>
      <c r="AK17" s="95"/>
      <c r="AL17" s="95"/>
      <c r="AM17" s="95"/>
      <c r="AN17" s="95">
        <v>579</v>
      </c>
      <c r="AO17" s="95"/>
      <c r="AP17" s="95">
        <v>34262</v>
      </c>
      <c r="AQ17" s="95"/>
      <c r="AR17" s="95"/>
      <c r="AS17" s="95">
        <v>2807</v>
      </c>
      <c r="AT17" s="95"/>
      <c r="AU17" s="95"/>
      <c r="AV17" s="95">
        <f>3202554/100</f>
        <v>32025.54</v>
      </c>
      <c r="AW17" s="95"/>
      <c r="AX17" s="95"/>
      <c r="AY17" s="113"/>
      <c r="AZ17" s="15"/>
      <c r="BA17" s="3" t="s">
        <v>136</v>
      </c>
      <c r="BB17" s="16"/>
    </row>
    <row r="18" spans="1:54" ht="21.75" customHeight="1">
      <c r="A18" s="9"/>
      <c r="B18" s="139" t="s">
        <v>282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3" t="s">
        <v>137</v>
      </c>
      <c r="AW18" s="93"/>
      <c r="AX18" s="93"/>
      <c r="AY18" s="93"/>
      <c r="AZ18" s="93"/>
      <c r="BA18" s="93"/>
      <c r="BB18" s="93"/>
    </row>
    <row r="19" spans="1:54" ht="18" customHeight="1">
      <c r="A19" s="3"/>
      <c r="B19" s="89" t="s">
        <v>284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AX19" s="100" t="s">
        <v>30</v>
      </c>
      <c r="AY19" s="100"/>
      <c r="AZ19" s="100"/>
      <c r="BA19" s="100"/>
      <c r="BB19" s="100"/>
    </row>
    <row r="20" spans="1:54" ht="18" customHeight="1">
      <c r="A20" s="3"/>
      <c r="B20" s="88" t="s">
        <v>283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AX20" s="31"/>
      <c r="AY20" s="32"/>
      <c r="AZ20" s="32"/>
      <c r="BA20" s="32"/>
      <c r="BB20" s="32"/>
    </row>
    <row r="21" spans="1:4" ht="24.75" customHeight="1">
      <c r="A21" s="3"/>
      <c r="C21" s="3"/>
      <c r="D21" s="3"/>
    </row>
    <row r="22" spans="1:54" ht="24.75" customHeight="1">
      <c r="A22" s="107" t="s">
        <v>34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79" t="s">
        <v>35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</row>
    <row r="23" spans="51:54" ht="21.75" customHeight="1" thickBot="1">
      <c r="AY23" s="106" t="s">
        <v>29</v>
      </c>
      <c r="AZ23" s="106"/>
      <c r="BA23" s="106"/>
      <c r="BB23" s="106"/>
    </row>
    <row r="24" spans="1:54" ht="21.75" customHeight="1">
      <c r="A24" s="111" t="s">
        <v>28</v>
      </c>
      <c r="B24" s="111"/>
      <c r="C24" s="111"/>
      <c r="D24" s="112"/>
      <c r="E24" s="110" t="s">
        <v>4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10" t="s">
        <v>13</v>
      </c>
      <c r="Q24" s="111"/>
      <c r="R24" s="111"/>
      <c r="S24" s="112"/>
      <c r="T24" s="110" t="s">
        <v>14</v>
      </c>
      <c r="U24" s="111"/>
      <c r="V24" s="111"/>
      <c r="W24" s="112"/>
      <c r="X24" s="110" t="s">
        <v>15</v>
      </c>
      <c r="Y24" s="111"/>
      <c r="Z24" s="111"/>
      <c r="AA24" s="112"/>
      <c r="AB24" s="110" t="s">
        <v>16</v>
      </c>
      <c r="AC24" s="111"/>
      <c r="AD24" s="111"/>
      <c r="AE24" s="112"/>
      <c r="AF24" s="110" t="s">
        <v>17</v>
      </c>
      <c r="AG24" s="111"/>
      <c r="AH24" s="111"/>
      <c r="AI24" s="112"/>
      <c r="AJ24" s="110" t="s">
        <v>18</v>
      </c>
      <c r="AK24" s="111"/>
      <c r="AL24" s="111"/>
      <c r="AM24" s="112"/>
      <c r="AN24" s="110" t="s">
        <v>19</v>
      </c>
      <c r="AO24" s="111"/>
      <c r="AP24" s="111"/>
      <c r="AQ24" s="112"/>
      <c r="AR24" s="110" t="s">
        <v>20</v>
      </c>
      <c r="AS24" s="111"/>
      <c r="AT24" s="111"/>
      <c r="AU24" s="112"/>
      <c r="AV24" s="110" t="s">
        <v>21</v>
      </c>
      <c r="AW24" s="111"/>
      <c r="AX24" s="111"/>
      <c r="AY24" s="112"/>
      <c r="AZ24" s="110" t="s">
        <v>0</v>
      </c>
      <c r="BA24" s="111"/>
      <c r="BB24" s="111"/>
    </row>
    <row r="25" spans="1:54" ht="21.75" customHeight="1">
      <c r="A25" s="148" t="s">
        <v>24</v>
      </c>
      <c r="B25" s="148"/>
      <c r="C25" s="148"/>
      <c r="D25" s="148"/>
      <c r="E25" s="148"/>
      <c r="F25" s="149" t="s">
        <v>25</v>
      </c>
      <c r="G25" s="149"/>
      <c r="H25" s="43"/>
      <c r="I25" s="5" t="s">
        <v>22</v>
      </c>
      <c r="J25" s="6"/>
      <c r="M25" s="5"/>
      <c r="N25" s="5"/>
      <c r="O25" s="7"/>
      <c r="P25" s="147">
        <v>2582</v>
      </c>
      <c r="Q25" s="109"/>
      <c r="R25" s="109"/>
      <c r="S25" s="109"/>
      <c r="T25" s="109">
        <v>1223</v>
      </c>
      <c r="U25" s="109"/>
      <c r="V25" s="109"/>
      <c r="W25" s="109"/>
      <c r="X25" s="109">
        <v>662</v>
      </c>
      <c r="Y25" s="109"/>
      <c r="Z25" s="109"/>
      <c r="AA25" s="109"/>
      <c r="AB25" s="109">
        <v>417</v>
      </c>
      <c r="AC25" s="109"/>
      <c r="AD25" s="109"/>
      <c r="AE25" s="109"/>
      <c r="AF25" s="109">
        <v>187</v>
      </c>
      <c r="AG25" s="109"/>
      <c r="AH25" s="109"/>
      <c r="AI25" s="109"/>
      <c r="AJ25" s="109">
        <v>59</v>
      </c>
      <c r="AK25" s="109"/>
      <c r="AL25" s="109"/>
      <c r="AM25" s="109"/>
      <c r="AN25" s="109">
        <v>21</v>
      </c>
      <c r="AO25" s="109"/>
      <c r="AP25" s="109"/>
      <c r="AQ25" s="109"/>
      <c r="AR25" s="109">
        <v>11</v>
      </c>
      <c r="AS25" s="109"/>
      <c r="AT25" s="109"/>
      <c r="AU25" s="109"/>
      <c r="AV25" s="109">
        <v>2</v>
      </c>
      <c r="AW25" s="109"/>
      <c r="AX25" s="109"/>
      <c r="AY25" s="145"/>
      <c r="AZ25" s="11" t="s">
        <v>33</v>
      </c>
      <c r="BA25" s="3" t="s">
        <v>25</v>
      </c>
      <c r="BB25" s="5" t="s">
        <v>22</v>
      </c>
    </row>
    <row r="26" spans="5:53" ht="21.75" customHeight="1">
      <c r="E26" s="44"/>
      <c r="F26" s="144" t="s">
        <v>41</v>
      </c>
      <c r="G26" s="144"/>
      <c r="H26" s="44"/>
      <c r="I26" s="44"/>
      <c r="J26" s="6"/>
      <c r="L26" s="89"/>
      <c r="M26" s="89"/>
      <c r="N26" s="89"/>
      <c r="O26" s="7"/>
      <c r="P26" s="90">
        <v>2287</v>
      </c>
      <c r="Q26" s="87"/>
      <c r="R26" s="87"/>
      <c r="S26" s="87"/>
      <c r="T26" s="87">
        <v>1051</v>
      </c>
      <c r="U26" s="87"/>
      <c r="V26" s="87"/>
      <c r="W26" s="87"/>
      <c r="X26" s="87">
        <v>589</v>
      </c>
      <c r="Y26" s="87"/>
      <c r="Z26" s="87"/>
      <c r="AA26" s="87"/>
      <c r="AB26" s="87">
        <v>366</v>
      </c>
      <c r="AC26" s="87"/>
      <c r="AD26" s="87"/>
      <c r="AE26" s="87"/>
      <c r="AF26" s="87">
        <v>193</v>
      </c>
      <c r="AG26" s="87"/>
      <c r="AH26" s="87"/>
      <c r="AI26" s="87"/>
      <c r="AJ26" s="87">
        <v>50</v>
      </c>
      <c r="AK26" s="87"/>
      <c r="AL26" s="87"/>
      <c r="AM26" s="87"/>
      <c r="AN26" s="87">
        <v>24</v>
      </c>
      <c r="AO26" s="87"/>
      <c r="AP26" s="87"/>
      <c r="AQ26" s="87"/>
      <c r="AR26" s="87">
        <v>13</v>
      </c>
      <c r="AS26" s="87"/>
      <c r="AT26" s="87"/>
      <c r="AU26" s="87"/>
      <c r="AV26" s="87">
        <v>1</v>
      </c>
      <c r="AW26" s="87"/>
      <c r="AX26" s="87"/>
      <c r="AY26" s="103"/>
      <c r="AZ26" s="11"/>
      <c r="BA26" s="3" t="s">
        <v>41</v>
      </c>
    </row>
    <row r="27" spans="1:54" s="20" customFormat="1" ht="21.75" customHeight="1">
      <c r="A27" s="46"/>
      <c r="B27" s="46"/>
      <c r="C27" s="46"/>
      <c r="D27" s="46"/>
      <c r="E27" s="51"/>
      <c r="F27" s="51">
        <v>1</v>
      </c>
      <c r="G27" s="52" t="s">
        <v>293</v>
      </c>
      <c r="H27" s="51"/>
      <c r="I27" s="51"/>
      <c r="J27" s="53"/>
      <c r="K27" s="46"/>
      <c r="L27" s="146"/>
      <c r="M27" s="146"/>
      <c r="N27" s="146"/>
      <c r="O27" s="54"/>
      <c r="P27" s="140">
        <f>SUM(P29+P32)</f>
        <v>2075</v>
      </c>
      <c r="Q27" s="97"/>
      <c r="R27" s="97"/>
      <c r="S27" s="97"/>
      <c r="T27" s="141">
        <f>SUM(T29+T32)</f>
        <v>862</v>
      </c>
      <c r="U27" s="141"/>
      <c r="V27" s="141"/>
      <c r="W27" s="141"/>
      <c r="X27" s="141">
        <f>SUM(X29+X32)</f>
        <v>512</v>
      </c>
      <c r="Y27" s="141"/>
      <c r="Z27" s="141"/>
      <c r="AA27" s="141"/>
      <c r="AB27" s="141">
        <f>SUM(AB29+AB32)</f>
        <v>410</v>
      </c>
      <c r="AC27" s="141"/>
      <c r="AD27" s="141"/>
      <c r="AE27" s="141"/>
      <c r="AF27" s="141">
        <f>SUM(AF29+AF32)</f>
        <v>203</v>
      </c>
      <c r="AG27" s="141"/>
      <c r="AH27" s="141"/>
      <c r="AI27" s="141"/>
      <c r="AJ27" s="141">
        <f>SUM(AJ29+AJ32)</f>
        <v>53</v>
      </c>
      <c r="AK27" s="141"/>
      <c r="AL27" s="141"/>
      <c r="AM27" s="141"/>
      <c r="AN27" s="141">
        <f>SUM(AN29+AN32)</f>
        <v>22</v>
      </c>
      <c r="AO27" s="141"/>
      <c r="AP27" s="141"/>
      <c r="AQ27" s="141"/>
      <c r="AR27" s="141">
        <f>SUM(AR29+AR32)</f>
        <v>12</v>
      </c>
      <c r="AS27" s="141"/>
      <c r="AT27" s="141"/>
      <c r="AU27" s="141"/>
      <c r="AV27" s="141">
        <v>1</v>
      </c>
      <c r="AW27" s="97"/>
      <c r="AX27" s="97"/>
      <c r="AY27" s="97"/>
      <c r="AZ27" s="55"/>
      <c r="BA27" s="52" t="s">
        <v>294</v>
      </c>
      <c r="BB27" s="46"/>
    </row>
    <row r="28" spans="15:52" ht="21.75" customHeight="1">
      <c r="O28" s="7"/>
      <c r="P28" s="101">
        <v>0</v>
      </c>
      <c r="Q28" s="102"/>
      <c r="R28" s="102">
        <v>0</v>
      </c>
      <c r="S28" s="102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103"/>
      <c r="AZ28" s="11"/>
    </row>
    <row r="29" spans="2:54" s="20" customFormat="1" ht="21.75" customHeight="1">
      <c r="B29" s="138" t="s">
        <v>37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50"/>
      <c r="N29" s="50"/>
      <c r="O29" s="49"/>
      <c r="P29" s="124">
        <f>SUM(T29:AY29)</f>
        <v>359</v>
      </c>
      <c r="Q29" s="115"/>
      <c r="R29" s="115"/>
      <c r="S29" s="115"/>
      <c r="T29" s="119">
        <v>87</v>
      </c>
      <c r="U29" s="119"/>
      <c r="V29" s="119"/>
      <c r="W29" s="119"/>
      <c r="X29" s="119">
        <v>75</v>
      </c>
      <c r="Y29" s="119"/>
      <c r="Z29" s="119"/>
      <c r="AA29" s="119"/>
      <c r="AB29" s="119">
        <v>120</v>
      </c>
      <c r="AC29" s="119"/>
      <c r="AD29" s="119"/>
      <c r="AE29" s="119"/>
      <c r="AF29" s="119">
        <v>52</v>
      </c>
      <c r="AG29" s="119"/>
      <c r="AH29" s="119"/>
      <c r="AI29" s="119"/>
      <c r="AJ29" s="119">
        <v>12</v>
      </c>
      <c r="AK29" s="119"/>
      <c r="AL29" s="119"/>
      <c r="AM29" s="119"/>
      <c r="AN29" s="119">
        <v>10</v>
      </c>
      <c r="AO29" s="119"/>
      <c r="AP29" s="119"/>
      <c r="AQ29" s="119"/>
      <c r="AR29" s="119">
        <v>3</v>
      </c>
      <c r="AS29" s="119"/>
      <c r="AT29" s="119"/>
      <c r="AU29" s="119"/>
      <c r="AV29" s="115" t="s">
        <v>36</v>
      </c>
      <c r="AW29" s="115"/>
      <c r="AX29" s="115"/>
      <c r="AY29" s="118"/>
      <c r="AZ29" s="116" t="s">
        <v>38</v>
      </c>
      <c r="BA29" s="117"/>
      <c r="BB29" s="117"/>
    </row>
    <row r="30" spans="2:54" ht="21.75" customHeight="1">
      <c r="B30" s="144" t="s">
        <v>278</v>
      </c>
      <c r="C30" s="144"/>
      <c r="D30" s="144"/>
      <c r="E30" s="144"/>
      <c r="F30" s="89" t="s">
        <v>279</v>
      </c>
      <c r="G30" s="89"/>
      <c r="H30" s="89"/>
      <c r="I30" s="89"/>
      <c r="J30" s="89"/>
      <c r="K30" s="89"/>
      <c r="L30" s="89"/>
      <c r="M30" s="89"/>
      <c r="N30" s="89"/>
      <c r="O30" s="7"/>
      <c r="P30" s="90">
        <f>SUM(T30:AY30)</f>
        <v>359</v>
      </c>
      <c r="Q30" s="87"/>
      <c r="R30" s="87"/>
      <c r="S30" s="87"/>
      <c r="T30" s="99">
        <v>87</v>
      </c>
      <c r="U30" s="99"/>
      <c r="V30" s="99"/>
      <c r="W30" s="99"/>
      <c r="X30" s="99">
        <v>75</v>
      </c>
      <c r="Y30" s="99"/>
      <c r="Z30" s="99"/>
      <c r="AA30" s="99"/>
      <c r="AB30" s="99">
        <v>120</v>
      </c>
      <c r="AC30" s="99"/>
      <c r="AD30" s="99"/>
      <c r="AE30" s="99"/>
      <c r="AF30" s="99">
        <v>52</v>
      </c>
      <c r="AG30" s="99"/>
      <c r="AH30" s="99"/>
      <c r="AI30" s="99"/>
      <c r="AJ30" s="99">
        <v>12</v>
      </c>
      <c r="AK30" s="99"/>
      <c r="AL30" s="99"/>
      <c r="AM30" s="99"/>
      <c r="AN30" s="99">
        <v>10</v>
      </c>
      <c r="AO30" s="99"/>
      <c r="AP30" s="99"/>
      <c r="AQ30" s="99"/>
      <c r="AR30" s="99">
        <v>3</v>
      </c>
      <c r="AS30" s="99"/>
      <c r="AT30" s="99"/>
      <c r="AU30" s="99"/>
      <c r="AV30" s="135" t="s">
        <v>36</v>
      </c>
      <c r="AW30" s="135"/>
      <c r="AX30" s="135"/>
      <c r="AY30" s="136"/>
      <c r="AZ30" s="3" t="s">
        <v>43</v>
      </c>
      <c r="BA30" s="2" t="s">
        <v>1</v>
      </c>
      <c r="BB30" s="3" t="s">
        <v>45</v>
      </c>
    </row>
    <row r="31" spans="4:54" ht="21.75" customHeight="1">
      <c r="D31" s="3"/>
      <c r="O31" s="7"/>
      <c r="P31" s="4"/>
      <c r="Q31" s="4"/>
      <c r="R31" s="4"/>
      <c r="S31" s="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"/>
      <c r="AW31" s="4"/>
      <c r="AX31" s="4"/>
      <c r="AY31" s="4"/>
      <c r="AZ31" s="11"/>
      <c r="BA31" s="12"/>
      <c r="BB31" s="12"/>
    </row>
    <row r="32" spans="2:54" s="20" customFormat="1" ht="21.75" customHeight="1">
      <c r="B32" s="138" t="s">
        <v>39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50"/>
      <c r="N32" s="50"/>
      <c r="O32" s="49"/>
      <c r="P32" s="124">
        <f>SUM(P33:S38)</f>
        <v>1716</v>
      </c>
      <c r="Q32" s="115"/>
      <c r="R32" s="115"/>
      <c r="S32" s="115"/>
      <c r="T32" s="119">
        <f>SUM(T33:W38)</f>
        <v>775</v>
      </c>
      <c r="U32" s="119"/>
      <c r="V32" s="119"/>
      <c r="W32" s="119"/>
      <c r="X32" s="119">
        <f>SUM(X33:AA38)</f>
        <v>437</v>
      </c>
      <c r="Y32" s="119"/>
      <c r="Z32" s="119"/>
      <c r="AA32" s="119"/>
      <c r="AB32" s="119">
        <f>SUM(AB33:AE38)</f>
        <v>290</v>
      </c>
      <c r="AC32" s="119"/>
      <c r="AD32" s="119"/>
      <c r="AE32" s="119"/>
      <c r="AF32" s="119">
        <f>SUM(AF33:AI38)</f>
        <v>151</v>
      </c>
      <c r="AG32" s="119"/>
      <c r="AH32" s="119"/>
      <c r="AI32" s="119"/>
      <c r="AJ32" s="119">
        <f>SUM(AJ33:AM38)</f>
        <v>41</v>
      </c>
      <c r="AK32" s="119"/>
      <c r="AL32" s="119"/>
      <c r="AM32" s="119"/>
      <c r="AN32" s="119">
        <f>SUM(AN33:AQ38)</f>
        <v>12</v>
      </c>
      <c r="AO32" s="119"/>
      <c r="AP32" s="119"/>
      <c r="AQ32" s="119"/>
      <c r="AR32" s="119">
        <f>SUM(AR33:AU38)</f>
        <v>9</v>
      </c>
      <c r="AS32" s="119"/>
      <c r="AT32" s="119"/>
      <c r="AU32" s="119"/>
      <c r="AV32" s="119">
        <f>SUM(AV33:AY38)</f>
        <v>1</v>
      </c>
      <c r="AW32" s="115"/>
      <c r="AX32" s="115"/>
      <c r="AY32" s="115"/>
      <c r="AZ32" s="116" t="s">
        <v>40</v>
      </c>
      <c r="BA32" s="117"/>
      <c r="BB32" s="117"/>
    </row>
    <row r="33" spans="1:54" ht="21.75" customHeight="1">
      <c r="A33" s="3"/>
      <c r="C33" s="3" t="s">
        <v>46</v>
      </c>
      <c r="D33" s="3"/>
      <c r="E33" s="92" t="s">
        <v>5</v>
      </c>
      <c r="F33" s="92"/>
      <c r="G33" s="92"/>
      <c r="H33" s="92"/>
      <c r="I33" s="92"/>
      <c r="J33" s="92"/>
      <c r="K33" s="92"/>
      <c r="L33" s="92"/>
      <c r="M33" s="92"/>
      <c r="N33" s="92"/>
      <c r="O33" s="7"/>
      <c r="P33" s="90">
        <f aca="true" t="shared" si="0" ref="P33:P38">SUM(T33:AY33)</f>
        <v>6</v>
      </c>
      <c r="Q33" s="87"/>
      <c r="R33" s="87"/>
      <c r="S33" s="87"/>
      <c r="T33" s="87">
        <v>1</v>
      </c>
      <c r="U33" s="87"/>
      <c r="V33" s="87"/>
      <c r="W33" s="87"/>
      <c r="X33" s="87">
        <v>2</v>
      </c>
      <c r="Y33" s="87"/>
      <c r="Z33" s="87"/>
      <c r="AA33" s="87"/>
      <c r="AB33" s="137" t="s">
        <v>36</v>
      </c>
      <c r="AC33" s="137"/>
      <c r="AD33" s="137"/>
      <c r="AE33" s="137"/>
      <c r="AF33" s="137" t="s">
        <v>36</v>
      </c>
      <c r="AG33" s="137"/>
      <c r="AH33" s="137"/>
      <c r="AI33" s="137"/>
      <c r="AJ33" s="137" t="s">
        <v>36</v>
      </c>
      <c r="AK33" s="137"/>
      <c r="AL33" s="137"/>
      <c r="AM33" s="137"/>
      <c r="AN33" s="137" t="s">
        <v>36</v>
      </c>
      <c r="AO33" s="137"/>
      <c r="AP33" s="137"/>
      <c r="AQ33" s="137"/>
      <c r="AR33" s="87">
        <v>2</v>
      </c>
      <c r="AS33" s="87"/>
      <c r="AT33" s="87"/>
      <c r="AU33" s="87"/>
      <c r="AV33" s="87">
        <v>1</v>
      </c>
      <c r="AW33" s="87"/>
      <c r="AX33" s="87"/>
      <c r="AY33" s="103"/>
      <c r="AZ33" s="14"/>
      <c r="BA33" s="3" t="s">
        <v>46</v>
      </c>
      <c r="BB33" s="10"/>
    </row>
    <row r="34" spans="1:54" ht="21.75" customHeight="1">
      <c r="A34" s="3"/>
      <c r="C34" s="3" t="s">
        <v>48</v>
      </c>
      <c r="D34" s="3"/>
      <c r="E34" s="92" t="s">
        <v>6</v>
      </c>
      <c r="F34" s="92"/>
      <c r="G34" s="92"/>
      <c r="H34" s="92"/>
      <c r="I34" s="92"/>
      <c r="J34" s="92"/>
      <c r="K34" s="92"/>
      <c r="L34" s="92"/>
      <c r="M34" s="92"/>
      <c r="N34" s="92"/>
      <c r="O34" s="7"/>
      <c r="P34" s="90">
        <f t="shared" si="0"/>
        <v>198</v>
      </c>
      <c r="Q34" s="87"/>
      <c r="R34" s="87"/>
      <c r="S34" s="87"/>
      <c r="T34" s="87">
        <v>110</v>
      </c>
      <c r="U34" s="87"/>
      <c r="V34" s="87"/>
      <c r="W34" s="87"/>
      <c r="X34" s="87">
        <v>54</v>
      </c>
      <c r="Y34" s="87"/>
      <c r="Z34" s="87"/>
      <c r="AA34" s="87"/>
      <c r="AB34" s="87">
        <v>27</v>
      </c>
      <c r="AC34" s="87"/>
      <c r="AD34" s="87"/>
      <c r="AE34" s="87"/>
      <c r="AF34" s="87">
        <v>3</v>
      </c>
      <c r="AG34" s="87"/>
      <c r="AH34" s="87"/>
      <c r="AI34" s="87"/>
      <c r="AJ34" s="87">
        <v>2</v>
      </c>
      <c r="AK34" s="87"/>
      <c r="AL34" s="87"/>
      <c r="AM34" s="87"/>
      <c r="AN34" s="99">
        <v>2</v>
      </c>
      <c r="AO34" s="99"/>
      <c r="AP34" s="99"/>
      <c r="AQ34" s="99"/>
      <c r="AR34" s="137" t="s">
        <v>36</v>
      </c>
      <c r="AS34" s="137"/>
      <c r="AT34" s="137"/>
      <c r="AU34" s="137"/>
      <c r="AV34" s="135" t="s">
        <v>36</v>
      </c>
      <c r="AW34" s="135"/>
      <c r="AX34" s="135"/>
      <c r="AY34" s="136"/>
      <c r="AZ34" s="14"/>
      <c r="BA34" s="3" t="s">
        <v>48</v>
      </c>
      <c r="BB34" s="10"/>
    </row>
    <row r="35" spans="1:54" ht="21.75" customHeight="1">
      <c r="A35" s="3"/>
      <c r="C35" s="3" t="s">
        <v>133</v>
      </c>
      <c r="D35" s="3"/>
      <c r="E35" s="92" t="s">
        <v>7</v>
      </c>
      <c r="F35" s="92"/>
      <c r="G35" s="92"/>
      <c r="H35" s="92"/>
      <c r="I35" s="92"/>
      <c r="J35" s="92"/>
      <c r="K35" s="92"/>
      <c r="L35" s="92"/>
      <c r="M35" s="92"/>
      <c r="N35" s="92"/>
      <c r="O35" s="7"/>
      <c r="P35" s="90">
        <f t="shared" si="0"/>
        <v>694</v>
      </c>
      <c r="Q35" s="87"/>
      <c r="R35" s="87"/>
      <c r="S35" s="87"/>
      <c r="T35" s="87">
        <v>302</v>
      </c>
      <c r="U35" s="87"/>
      <c r="V35" s="87"/>
      <c r="W35" s="87"/>
      <c r="X35" s="87">
        <v>161</v>
      </c>
      <c r="Y35" s="87"/>
      <c r="Z35" s="87"/>
      <c r="AA35" s="87"/>
      <c r="AB35" s="87">
        <v>122</v>
      </c>
      <c r="AC35" s="87"/>
      <c r="AD35" s="87"/>
      <c r="AE35" s="87"/>
      <c r="AF35" s="87">
        <v>79</v>
      </c>
      <c r="AG35" s="87"/>
      <c r="AH35" s="87"/>
      <c r="AI35" s="87"/>
      <c r="AJ35" s="87">
        <v>22</v>
      </c>
      <c r="AK35" s="87"/>
      <c r="AL35" s="87"/>
      <c r="AM35" s="87"/>
      <c r="AN35" s="99">
        <v>6</v>
      </c>
      <c r="AO35" s="99"/>
      <c r="AP35" s="99"/>
      <c r="AQ35" s="99"/>
      <c r="AR35" s="99">
        <v>2</v>
      </c>
      <c r="AS35" s="99"/>
      <c r="AT35" s="99"/>
      <c r="AU35" s="99"/>
      <c r="AV35" s="135" t="s">
        <v>36</v>
      </c>
      <c r="AW35" s="135"/>
      <c r="AX35" s="135"/>
      <c r="AY35" s="136"/>
      <c r="AZ35" s="14"/>
      <c r="BA35" s="3" t="s">
        <v>133</v>
      </c>
      <c r="BB35" s="10"/>
    </row>
    <row r="36" spans="1:54" ht="21.75" customHeight="1">
      <c r="A36" s="3"/>
      <c r="C36" s="3" t="s">
        <v>134</v>
      </c>
      <c r="D36" s="3"/>
      <c r="E36" s="92" t="s">
        <v>8</v>
      </c>
      <c r="F36" s="92"/>
      <c r="G36" s="92"/>
      <c r="H36" s="92"/>
      <c r="I36" s="92"/>
      <c r="J36" s="92"/>
      <c r="K36" s="92"/>
      <c r="L36" s="92"/>
      <c r="M36" s="92"/>
      <c r="N36" s="92"/>
      <c r="O36" s="7"/>
      <c r="P36" s="90">
        <f t="shared" si="0"/>
        <v>90</v>
      </c>
      <c r="Q36" s="87"/>
      <c r="R36" s="87"/>
      <c r="S36" s="87"/>
      <c r="T36" s="87">
        <v>28</v>
      </c>
      <c r="U36" s="87"/>
      <c r="V36" s="87"/>
      <c r="W36" s="87"/>
      <c r="X36" s="87">
        <v>29</v>
      </c>
      <c r="Y36" s="87"/>
      <c r="Z36" s="87"/>
      <c r="AA36" s="87"/>
      <c r="AB36" s="87">
        <v>12</v>
      </c>
      <c r="AC36" s="87"/>
      <c r="AD36" s="87"/>
      <c r="AE36" s="87"/>
      <c r="AF36" s="87">
        <v>18</v>
      </c>
      <c r="AG36" s="87"/>
      <c r="AH36" s="87"/>
      <c r="AI36" s="87"/>
      <c r="AJ36" s="87">
        <v>3</v>
      </c>
      <c r="AK36" s="87"/>
      <c r="AL36" s="87"/>
      <c r="AM36" s="87"/>
      <c r="AN36" s="137" t="s">
        <v>36</v>
      </c>
      <c r="AO36" s="137"/>
      <c r="AP36" s="137"/>
      <c r="AQ36" s="137"/>
      <c r="AR36" s="137" t="s">
        <v>36</v>
      </c>
      <c r="AS36" s="137"/>
      <c r="AT36" s="137"/>
      <c r="AU36" s="137"/>
      <c r="AV36" s="135" t="s">
        <v>36</v>
      </c>
      <c r="AW36" s="135"/>
      <c r="AX36" s="135"/>
      <c r="AY36" s="136"/>
      <c r="AZ36" s="14"/>
      <c r="BA36" s="3" t="s">
        <v>134</v>
      </c>
      <c r="BB36" s="10"/>
    </row>
    <row r="37" spans="1:54" ht="21.75" customHeight="1">
      <c r="A37" s="3"/>
      <c r="C37" s="3" t="s">
        <v>135</v>
      </c>
      <c r="D37" s="3"/>
      <c r="E37" s="92" t="s">
        <v>3</v>
      </c>
      <c r="F37" s="92"/>
      <c r="G37" s="92"/>
      <c r="H37" s="92"/>
      <c r="I37" s="92"/>
      <c r="J37" s="92"/>
      <c r="K37" s="92"/>
      <c r="L37" s="92"/>
      <c r="M37" s="92"/>
      <c r="N37" s="92"/>
      <c r="O37" s="7"/>
      <c r="P37" s="90">
        <f t="shared" si="0"/>
        <v>149</v>
      </c>
      <c r="Q37" s="87"/>
      <c r="R37" s="87"/>
      <c r="S37" s="87"/>
      <c r="T37" s="87">
        <v>78</v>
      </c>
      <c r="U37" s="87"/>
      <c r="V37" s="87"/>
      <c r="W37" s="87"/>
      <c r="X37" s="87">
        <v>41</v>
      </c>
      <c r="Y37" s="87"/>
      <c r="Z37" s="87"/>
      <c r="AA37" s="87"/>
      <c r="AB37" s="87">
        <v>19</v>
      </c>
      <c r="AC37" s="87"/>
      <c r="AD37" s="87"/>
      <c r="AE37" s="87"/>
      <c r="AF37" s="87">
        <v>7</v>
      </c>
      <c r="AG37" s="87"/>
      <c r="AH37" s="87"/>
      <c r="AI37" s="87"/>
      <c r="AJ37" s="87">
        <v>2</v>
      </c>
      <c r="AK37" s="87"/>
      <c r="AL37" s="87"/>
      <c r="AM37" s="87"/>
      <c r="AN37" s="137" t="s">
        <v>36</v>
      </c>
      <c r="AO37" s="137"/>
      <c r="AP37" s="137"/>
      <c r="AQ37" s="137"/>
      <c r="AR37" s="99">
        <v>2</v>
      </c>
      <c r="AS37" s="99"/>
      <c r="AT37" s="99"/>
      <c r="AU37" s="99"/>
      <c r="AV37" s="135" t="s">
        <v>36</v>
      </c>
      <c r="AW37" s="135"/>
      <c r="AX37" s="135"/>
      <c r="AY37" s="136"/>
      <c r="AZ37" s="14"/>
      <c r="BA37" s="3" t="s">
        <v>135</v>
      </c>
      <c r="BB37" s="10"/>
    </row>
    <row r="38" spans="1:54" ht="21.75" customHeight="1" thickBot="1">
      <c r="A38" s="3"/>
      <c r="C38" s="3" t="s">
        <v>136</v>
      </c>
      <c r="D38" s="3"/>
      <c r="E38" s="91" t="s">
        <v>9</v>
      </c>
      <c r="F38" s="91"/>
      <c r="G38" s="91"/>
      <c r="H38" s="91"/>
      <c r="I38" s="91"/>
      <c r="J38" s="91"/>
      <c r="K38" s="91"/>
      <c r="L38" s="91"/>
      <c r="M38" s="91"/>
      <c r="N38" s="91"/>
      <c r="O38" s="18"/>
      <c r="P38" s="90">
        <f t="shared" si="0"/>
        <v>579</v>
      </c>
      <c r="Q38" s="87"/>
      <c r="R38" s="87"/>
      <c r="S38" s="87"/>
      <c r="T38" s="95">
        <v>256</v>
      </c>
      <c r="U38" s="95"/>
      <c r="V38" s="95"/>
      <c r="W38" s="95"/>
      <c r="X38" s="95">
        <v>150</v>
      </c>
      <c r="Y38" s="95"/>
      <c r="Z38" s="95"/>
      <c r="AA38" s="95"/>
      <c r="AB38" s="95">
        <v>110</v>
      </c>
      <c r="AC38" s="95"/>
      <c r="AD38" s="95"/>
      <c r="AE38" s="95"/>
      <c r="AF38" s="95">
        <v>44</v>
      </c>
      <c r="AG38" s="95"/>
      <c r="AH38" s="95"/>
      <c r="AI38" s="95"/>
      <c r="AJ38" s="95">
        <v>12</v>
      </c>
      <c r="AK38" s="95"/>
      <c r="AL38" s="95"/>
      <c r="AM38" s="95"/>
      <c r="AN38" s="95">
        <v>4</v>
      </c>
      <c r="AO38" s="95"/>
      <c r="AP38" s="95"/>
      <c r="AQ38" s="95"/>
      <c r="AR38" s="95">
        <v>3</v>
      </c>
      <c r="AS38" s="95"/>
      <c r="AT38" s="95"/>
      <c r="AU38" s="95"/>
      <c r="AV38" s="135" t="s">
        <v>36</v>
      </c>
      <c r="AW38" s="135"/>
      <c r="AX38" s="135"/>
      <c r="AY38" s="136"/>
      <c r="AZ38" s="15"/>
      <c r="BA38" s="3" t="s">
        <v>136</v>
      </c>
      <c r="BB38" s="16"/>
    </row>
    <row r="39" spans="1:54" ht="21.75" customHeight="1">
      <c r="A39" s="9"/>
      <c r="B39" s="139" t="s">
        <v>282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3" t="s">
        <v>277</v>
      </c>
      <c r="AW39" s="93"/>
      <c r="AX39" s="93"/>
      <c r="AY39" s="93"/>
      <c r="AZ39" s="93"/>
      <c r="BA39" s="93"/>
      <c r="BB39" s="93"/>
    </row>
    <row r="40" spans="1:54" ht="18" customHeight="1">
      <c r="A40" s="3"/>
      <c r="B40" s="98" t="s">
        <v>285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7"/>
      <c r="AX40" s="100" t="s">
        <v>30</v>
      </c>
      <c r="AY40" s="100"/>
      <c r="AZ40" s="100"/>
      <c r="BA40" s="100"/>
      <c r="BB40" s="100"/>
    </row>
    <row r="41" spans="2:23" ht="18" customHeight="1">
      <c r="B41" s="88" t="s">
        <v>283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</sheetData>
  <sheetProtection/>
  <mergeCells count="325">
    <mergeCell ref="E17:N17"/>
    <mergeCell ref="E16:N16"/>
    <mergeCell ref="E12:N12"/>
    <mergeCell ref="B30:E30"/>
    <mergeCell ref="F30:N30"/>
    <mergeCell ref="A25:E25"/>
    <mergeCell ref="F25:G25"/>
    <mergeCell ref="F26:G26"/>
    <mergeCell ref="B29:L29"/>
    <mergeCell ref="E13:N13"/>
    <mergeCell ref="AF27:AI27"/>
    <mergeCell ref="AJ27:AM27"/>
    <mergeCell ref="E24:O24"/>
    <mergeCell ref="P24:S24"/>
    <mergeCell ref="T24:W24"/>
    <mergeCell ref="L27:N27"/>
    <mergeCell ref="P25:S25"/>
    <mergeCell ref="T25:W25"/>
    <mergeCell ref="X25:AA25"/>
    <mergeCell ref="AR28:AS28"/>
    <mergeCell ref="AT28:AU28"/>
    <mergeCell ref="AV28:AW28"/>
    <mergeCell ref="AX28:AY28"/>
    <mergeCell ref="AR27:AU27"/>
    <mergeCell ref="AV27:AY27"/>
    <mergeCell ref="AF28:AG28"/>
    <mergeCell ref="AH28:AI28"/>
    <mergeCell ref="AJ28:AK28"/>
    <mergeCell ref="AL28:AM28"/>
    <mergeCell ref="AN28:AO28"/>
    <mergeCell ref="AP28:AQ28"/>
    <mergeCell ref="B18:T18"/>
    <mergeCell ref="X24:AA24"/>
    <mergeCell ref="A22:AA22"/>
    <mergeCell ref="A24:D24"/>
    <mergeCell ref="B20:W20"/>
    <mergeCell ref="AD28:AE28"/>
    <mergeCell ref="AB27:AE27"/>
    <mergeCell ref="AX40:BB40"/>
    <mergeCell ref="AZ29:BB29"/>
    <mergeCell ref="AZ32:BB32"/>
    <mergeCell ref="AV24:AY24"/>
    <mergeCell ref="AZ24:BB24"/>
    <mergeCell ref="AV25:AY25"/>
    <mergeCell ref="AV33:AY33"/>
    <mergeCell ref="AV34:AY34"/>
    <mergeCell ref="AV30:AY30"/>
    <mergeCell ref="E15:N15"/>
    <mergeCell ref="P6:Q6"/>
    <mergeCell ref="B8:L8"/>
    <mergeCell ref="B11:L11"/>
    <mergeCell ref="A6:M6"/>
    <mergeCell ref="P13:Q13"/>
    <mergeCell ref="B9:E9"/>
    <mergeCell ref="P11:Q11"/>
    <mergeCell ref="F9:N9"/>
    <mergeCell ref="P5:Q5"/>
    <mergeCell ref="R5:T5"/>
    <mergeCell ref="U5:W5"/>
    <mergeCell ref="R6:T6"/>
    <mergeCell ref="U6:W6"/>
    <mergeCell ref="E14:N14"/>
    <mergeCell ref="AG16:AI16"/>
    <mergeCell ref="AJ16:AM16"/>
    <mergeCell ref="X6:AA6"/>
    <mergeCell ref="AB5:AC5"/>
    <mergeCell ref="AD5:AF5"/>
    <mergeCell ref="X5:AA5"/>
    <mergeCell ref="AB6:AC6"/>
    <mergeCell ref="AD6:AF6"/>
    <mergeCell ref="AG5:AI5"/>
    <mergeCell ref="AJ5:AM5"/>
    <mergeCell ref="AN5:AO5"/>
    <mergeCell ref="AJ6:AM6"/>
    <mergeCell ref="AJ9:AM9"/>
    <mergeCell ref="AN9:AO9"/>
    <mergeCell ref="AN26:AQ26"/>
    <mergeCell ref="AB25:AE25"/>
    <mergeCell ref="AF25:AI25"/>
    <mergeCell ref="AJ25:AM25"/>
    <mergeCell ref="AN25:AQ25"/>
    <mergeCell ref="AJ26:AM26"/>
    <mergeCell ref="AF26:AI26"/>
    <mergeCell ref="AN27:AQ27"/>
    <mergeCell ref="AB26:AE26"/>
    <mergeCell ref="E37:N37"/>
    <mergeCell ref="E33:N33"/>
    <mergeCell ref="E35:N35"/>
    <mergeCell ref="E36:N36"/>
    <mergeCell ref="L26:N26"/>
    <mergeCell ref="AN33:AQ33"/>
    <mergeCell ref="P35:S35"/>
    <mergeCell ref="AF29:AI29"/>
    <mergeCell ref="P27:S27"/>
    <mergeCell ref="T27:W27"/>
    <mergeCell ref="T26:W26"/>
    <mergeCell ref="X27:AA27"/>
    <mergeCell ref="X26:AA26"/>
    <mergeCell ref="P26:S26"/>
    <mergeCell ref="AR29:AU29"/>
    <mergeCell ref="AV29:AY29"/>
    <mergeCell ref="P30:S30"/>
    <mergeCell ref="T30:W30"/>
    <mergeCell ref="P29:S29"/>
    <mergeCell ref="T29:W29"/>
    <mergeCell ref="X29:AA29"/>
    <mergeCell ref="AB29:AE29"/>
    <mergeCell ref="X30:AA30"/>
    <mergeCell ref="AR30:AU30"/>
    <mergeCell ref="AJ29:AM29"/>
    <mergeCell ref="AN29:AQ29"/>
    <mergeCell ref="P32:S32"/>
    <mergeCell ref="T32:W32"/>
    <mergeCell ref="X32:AA32"/>
    <mergeCell ref="AF32:AI32"/>
    <mergeCell ref="AJ32:AM32"/>
    <mergeCell ref="AN32:AQ32"/>
    <mergeCell ref="AB30:AE30"/>
    <mergeCell ref="B39:T39"/>
    <mergeCell ref="X33:AA33"/>
    <mergeCell ref="AB33:AE33"/>
    <mergeCell ref="AB37:AE37"/>
    <mergeCell ref="X38:AA38"/>
    <mergeCell ref="AB38:AE38"/>
    <mergeCell ref="B32:L32"/>
    <mergeCell ref="AB32:AE32"/>
    <mergeCell ref="P37:S37"/>
    <mergeCell ref="T37:W37"/>
    <mergeCell ref="X37:AA37"/>
    <mergeCell ref="P33:S33"/>
    <mergeCell ref="AF30:AI30"/>
    <mergeCell ref="AJ30:AM30"/>
    <mergeCell ref="AN30:AQ30"/>
    <mergeCell ref="AF33:AI33"/>
    <mergeCell ref="X35:AA35"/>
    <mergeCell ref="AB35:AE35"/>
    <mergeCell ref="AF35:AI35"/>
    <mergeCell ref="AJ34:AM34"/>
    <mergeCell ref="T33:W33"/>
    <mergeCell ref="AR34:AU34"/>
    <mergeCell ref="AJ33:AM33"/>
    <mergeCell ref="AR32:AU32"/>
    <mergeCell ref="AV32:AY32"/>
    <mergeCell ref="AJ35:AM35"/>
    <mergeCell ref="AN35:AQ35"/>
    <mergeCell ref="AR35:AU35"/>
    <mergeCell ref="AN34:AQ34"/>
    <mergeCell ref="AR33:AU33"/>
    <mergeCell ref="P34:S34"/>
    <mergeCell ref="T34:W34"/>
    <mergeCell ref="X34:AA34"/>
    <mergeCell ref="AB34:AE34"/>
    <mergeCell ref="AF34:AI34"/>
    <mergeCell ref="AV35:AY35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R38:AU38"/>
    <mergeCell ref="AV38:AY38"/>
    <mergeCell ref="AF37:AI37"/>
    <mergeCell ref="AJ37:AM37"/>
    <mergeCell ref="AN37:AQ37"/>
    <mergeCell ref="AR37:AU37"/>
    <mergeCell ref="AV37:AY37"/>
    <mergeCell ref="AN38:AQ38"/>
    <mergeCell ref="AF38:AI38"/>
    <mergeCell ref="AJ38:AM38"/>
    <mergeCell ref="A4:D5"/>
    <mergeCell ref="E4:O5"/>
    <mergeCell ref="P38:S38"/>
    <mergeCell ref="T38:W38"/>
    <mergeCell ref="P9:Q9"/>
    <mergeCell ref="R9:T9"/>
    <mergeCell ref="U9:W9"/>
    <mergeCell ref="P12:Q12"/>
    <mergeCell ref="R12:T12"/>
    <mergeCell ref="U12:W12"/>
    <mergeCell ref="AZ4:BB5"/>
    <mergeCell ref="P8:Q8"/>
    <mergeCell ref="P4:AA4"/>
    <mergeCell ref="AB4:AM4"/>
    <mergeCell ref="AN4:AY4"/>
    <mergeCell ref="AS5:AU5"/>
    <mergeCell ref="AV5:AY5"/>
    <mergeCell ref="AP5:AR5"/>
    <mergeCell ref="AZ6:BB6"/>
    <mergeCell ref="AZ8:BB8"/>
    <mergeCell ref="R11:T11"/>
    <mergeCell ref="U11:W11"/>
    <mergeCell ref="X11:AA11"/>
    <mergeCell ref="AP8:AR8"/>
    <mergeCell ref="AJ8:AM8"/>
    <mergeCell ref="AJ11:AM11"/>
    <mergeCell ref="R8:T8"/>
    <mergeCell ref="U8:W8"/>
    <mergeCell ref="X8:AA8"/>
    <mergeCell ref="AB11:AC11"/>
    <mergeCell ref="AS8:AU8"/>
    <mergeCell ref="AV8:AY8"/>
    <mergeCell ref="AP11:AR11"/>
    <mergeCell ref="AS11:AU11"/>
    <mergeCell ref="AV9:AY9"/>
    <mergeCell ref="AP9:AR9"/>
    <mergeCell ref="AS9:AU9"/>
    <mergeCell ref="X12:AA12"/>
    <mergeCell ref="AP12:AR12"/>
    <mergeCell ref="AS12:AU12"/>
    <mergeCell ref="AV12:AY12"/>
    <mergeCell ref="AB12:AC12"/>
    <mergeCell ref="AD12:AF12"/>
    <mergeCell ref="AN12:AO12"/>
    <mergeCell ref="AJ13:AM13"/>
    <mergeCell ref="AN13:AO13"/>
    <mergeCell ref="AP13:AR13"/>
    <mergeCell ref="AS13:AU13"/>
    <mergeCell ref="AZ11:BB11"/>
    <mergeCell ref="AV11:AY11"/>
    <mergeCell ref="P14:Q14"/>
    <mergeCell ref="R14:T14"/>
    <mergeCell ref="U14:W14"/>
    <mergeCell ref="X14:AA14"/>
    <mergeCell ref="AB14:AC14"/>
    <mergeCell ref="AD14:AF14"/>
    <mergeCell ref="AJ12:AM12"/>
    <mergeCell ref="AB9:AC9"/>
    <mergeCell ref="AD9:AF9"/>
    <mergeCell ref="AG9:AI9"/>
    <mergeCell ref="AD11:AF11"/>
    <mergeCell ref="AP14:AR14"/>
    <mergeCell ref="AJ14:AM14"/>
    <mergeCell ref="AN14:AO14"/>
    <mergeCell ref="AG14:AI14"/>
    <mergeCell ref="AB13:AC13"/>
    <mergeCell ref="X15:AA15"/>
    <mergeCell ref="AB8:AC8"/>
    <mergeCell ref="AD8:AF8"/>
    <mergeCell ref="AG8:AI8"/>
    <mergeCell ref="X9:AA9"/>
    <mergeCell ref="X13:AA13"/>
    <mergeCell ref="AG11:AI11"/>
    <mergeCell ref="AG12:AI12"/>
    <mergeCell ref="AD13:AF13"/>
    <mergeCell ref="AG13:AI13"/>
    <mergeCell ref="AN8:AO8"/>
    <mergeCell ref="AN16:AO16"/>
    <mergeCell ref="AN15:AO15"/>
    <mergeCell ref="AP16:AR16"/>
    <mergeCell ref="AN11:AO11"/>
    <mergeCell ref="AV15:AY15"/>
    <mergeCell ref="AP15:AR15"/>
    <mergeCell ref="AS15:AU15"/>
    <mergeCell ref="AV14:AY14"/>
    <mergeCell ref="AV13:AY13"/>
    <mergeCell ref="AV17:AY17"/>
    <mergeCell ref="AB17:AC17"/>
    <mergeCell ref="AD17:AF17"/>
    <mergeCell ref="AG17:AI17"/>
    <mergeCell ref="AJ17:AM17"/>
    <mergeCell ref="AN17:AO17"/>
    <mergeCell ref="AP17:AR17"/>
    <mergeCell ref="AV18:BB18"/>
    <mergeCell ref="AR25:AU25"/>
    <mergeCell ref="AB22:BB22"/>
    <mergeCell ref="AB24:AE24"/>
    <mergeCell ref="AF24:AI24"/>
    <mergeCell ref="AJ24:AM24"/>
    <mergeCell ref="AN24:AQ24"/>
    <mergeCell ref="AR24:AU24"/>
    <mergeCell ref="AY23:BB23"/>
    <mergeCell ref="A1:AA1"/>
    <mergeCell ref="AY3:BB3"/>
    <mergeCell ref="A2:AA2"/>
    <mergeCell ref="AB2:BB2"/>
    <mergeCell ref="A3:I3"/>
    <mergeCell ref="AV16:AY16"/>
    <mergeCell ref="AS16:AU16"/>
    <mergeCell ref="AB16:AC16"/>
    <mergeCell ref="AD16:AF16"/>
    <mergeCell ref="AV6:AY6"/>
    <mergeCell ref="AX19:BB19"/>
    <mergeCell ref="P28:Q28"/>
    <mergeCell ref="R28:S28"/>
    <mergeCell ref="T28:U28"/>
    <mergeCell ref="V28:W28"/>
    <mergeCell ref="X28:Y28"/>
    <mergeCell ref="Z28:AA28"/>
    <mergeCell ref="AB28:AC28"/>
    <mergeCell ref="AR26:AU26"/>
    <mergeCell ref="AV26:AY26"/>
    <mergeCell ref="AS14:AU14"/>
    <mergeCell ref="B40:T40"/>
    <mergeCell ref="P16:Q16"/>
    <mergeCell ref="R16:T16"/>
    <mergeCell ref="U16:W16"/>
    <mergeCell ref="X16:AA16"/>
    <mergeCell ref="AB15:AC15"/>
    <mergeCell ref="AD15:AF15"/>
    <mergeCell ref="AG15:AI15"/>
    <mergeCell ref="AJ15:AM15"/>
    <mergeCell ref="AV39:BB39"/>
    <mergeCell ref="AG6:AI6"/>
    <mergeCell ref="AS17:AU17"/>
    <mergeCell ref="P17:Q17"/>
    <mergeCell ref="R17:T17"/>
    <mergeCell ref="U17:W17"/>
    <mergeCell ref="X17:AA17"/>
    <mergeCell ref="AN6:AO6"/>
    <mergeCell ref="AP6:AR6"/>
    <mergeCell ref="AS6:AU6"/>
    <mergeCell ref="R13:T13"/>
    <mergeCell ref="B41:W41"/>
    <mergeCell ref="B19:W19"/>
    <mergeCell ref="P15:Q15"/>
    <mergeCell ref="R15:T15"/>
    <mergeCell ref="U15:W15"/>
    <mergeCell ref="U13:W13"/>
    <mergeCell ref="E38:N38"/>
    <mergeCell ref="E34:N34"/>
    <mergeCell ref="T35:W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0"/>
  <sheetViews>
    <sheetView showGridLines="0" zoomScale="75" zoomScaleNormal="75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68" width="3.625" style="2" customWidth="1"/>
    <col min="69" max="71" width="4.125" style="2" customWidth="1"/>
    <col min="72" max="16384" width="3.625" style="2" customWidth="1"/>
  </cols>
  <sheetData>
    <row r="1" spans="2:71" s="39" customFormat="1" ht="21.75" customHeight="1">
      <c r="B1" s="198" t="s">
        <v>140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5" t="s">
        <v>141</v>
      </c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</row>
    <row r="2" spans="1:71" ht="21.75" customHeight="1" thickBot="1">
      <c r="A2" s="41"/>
      <c r="B2" s="108" t="s">
        <v>276</v>
      </c>
      <c r="C2" s="108"/>
      <c r="D2" s="108"/>
      <c r="E2" s="108"/>
      <c r="F2" s="108"/>
      <c r="G2" s="108"/>
      <c r="H2" s="108"/>
      <c r="I2" s="108"/>
      <c r="J2" s="40"/>
      <c r="K2" s="40"/>
      <c r="L2" s="40"/>
      <c r="M2" s="40"/>
      <c r="N2" s="40"/>
      <c r="O2" s="40"/>
      <c r="P2" s="40"/>
      <c r="BP2" s="106" t="s">
        <v>142</v>
      </c>
      <c r="BQ2" s="196"/>
      <c r="BR2" s="196"/>
      <c r="BS2" s="196"/>
    </row>
    <row r="3" spans="1:71" ht="21.75" customHeight="1">
      <c r="A3" s="121" t="s">
        <v>143</v>
      </c>
      <c r="B3" s="121"/>
      <c r="C3" s="121"/>
      <c r="D3" s="121"/>
      <c r="E3" s="121"/>
      <c r="F3" s="133"/>
      <c r="G3" s="185" t="s">
        <v>144</v>
      </c>
      <c r="H3" s="174"/>
      <c r="I3" s="174"/>
      <c r="J3" s="174"/>
      <c r="K3" s="174"/>
      <c r="L3" s="174"/>
      <c r="M3" s="186"/>
      <c r="N3" s="186"/>
      <c r="O3" s="186"/>
      <c r="P3" s="186"/>
      <c r="Q3" s="186"/>
      <c r="R3" s="187"/>
      <c r="S3" s="176" t="s">
        <v>145</v>
      </c>
      <c r="T3" s="176"/>
      <c r="U3" s="176"/>
      <c r="V3" s="176"/>
      <c r="W3" s="176"/>
      <c r="X3" s="176"/>
      <c r="Y3" s="176"/>
      <c r="Z3" s="176"/>
      <c r="AA3" s="176"/>
      <c r="AB3" s="176"/>
      <c r="AC3" s="176" t="s">
        <v>146</v>
      </c>
      <c r="AD3" s="176"/>
      <c r="AE3" s="176"/>
      <c r="AF3" s="176"/>
      <c r="AG3" s="176"/>
      <c r="AH3" s="176"/>
      <c r="AI3" s="176"/>
      <c r="AJ3" s="176"/>
      <c r="AK3" s="176"/>
      <c r="AL3" s="176"/>
      <c r="AM3" s="176" t="s">
        <v>147</v>
      </c>
      <c r="AN3" s="176"/>
      <c r="AO3" s="176"/>
      <c r="AP3" s="176"/>
      <c r="AQ3" s="176"/>
      <c r="AR3" s="176"/>
      <c r="AS3" s="176"/>
      <c r="AT3" s="176"/>
      <c r="AU3" s="176"/>
      <c r="AV3" s="176"/>
      <c r="AW3" s="176" t="s">
        <v>148</v>
      </c>
      <c r="AX3" s="176"/>
      <c r="AY3" s="176"/>
      <c r="AZ3" s="176"/>
      <c r="BA3" s="176"/>
      <c r="BB3" s="176"/>
      <c r="BC3" s="176"/>
      <c r="BD3" s="176"/>
      <c r="BE3" s="176"/>
      <c r="BF3" s="176"/>
      <c r="BG3" s="176" t="s">
        <v>149</v>
      </c>
      <c r="BH3" s="176"/>
      <c r="BI3" s="176"/>
      <c r="BJ3" s="176"/>
      <c r="BK3" s="176"/>
      <c r="BL3" s="176"/>
      <c r="BM3" s="176"/>
      <c r="BN3" s="176"/>
      <c r="BO3" s="176"/>
      <c r="BP3" s="176"/>
      <c r="BQ3" s="178" t="s">
        <v>143</v>
      </c>
      <c r="BR3" s="179"/>
      <c r="BS3" s="180"/>
    </row>
    <row r="4" spans="1:71" ht="21.75" customHeight="1">
      <c r="A4" s="123"/>
      <c r="B4" s="123"/>
      <c r="C4" s="123"/>
      <c r="D4" s="123"/>
      <c r="E4" s="123"/>
      <c r="F4" s="134"/>
      <c r="G4" s="188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81"/>
      <c r="BR4" s="181"/>
      <c r="BS4" s="182"/>
    </row>
    <row r="5" spans="1:71" ht="21.75" customHeight="1">
      <c r="A5" s="151" t="s">
        <v>295</v>
      </c>
      <c r="B5" s="151"/>
      <c r="C5" s="151"/>
      <c r="D5" s="151"/>
      <c r="E5" s="151"/>
      <c r="F5" s="151"/>
      <c r="G5" s="151"/>
      <c r="H5" s="151"/>
      <c r="I5" s="150" t="s">
        <v>150</v>
      </c>
      <c r="J5" s="150"/>
      <c r="K5" s="192" t="s">
        <v>296</v>
      </c>
      <c r="L5" s="192"/>
      <c r="O5" s="193"/>
      <c r="P5" s="193"/>
      <c r="Q5" s="193"/>
      <c r="R5" s="7"/>
      <c r="S5" s="162">
        <v>2287</v>
      </c>
      <c r="T5" s="163"/>
      <c r="U5" s="163"/>
      <c r="V5" s="163"/>
      <c r="W5" s="163"/>
      <c r="X5" s="163"/>
      <c r="Y5" s="163"/>
      <c r="Z5" s="163"/>
      <c r="AA5" s="163"/>
      <c r="AB5" s="163"/>
      <c r="AC5" s="156">
        <v>12045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>
        <v>261996</v>
      </c>
      <c r="AN5" s="156"/>
      <c r="AO5" s="156"/>
      <c r="AP5" s="156"/>
      <c r="AQ5" s="156"/>
      <c r="AR5" s="156"/>
      <c r="AS5" s="156"/>
      <c r="AT5" s="156"/>
      <c r="AU5" s="156"/>
      <c r="AV5" s="156"/>
      <c r="AW5" s="156">
        <v>24142</v>
      </c>
      <c r="AX5" s="156"/>
      <c r="AY5" s="156"/>
      <c r="AZ5" s="156"/>
      <c r="BA5" s="156"/>
      <c r="BB5" s="156"/>
      <c r="BC5" s="156"/>
      <c r="BD5" s="156"/>
      <c r="BE5" s="156"/>
      <c r="BF5" s="156"/>
      <c r="BG5" s="156">
        <v>5949</v>
      </c>
      <c r="BH5" s="156"/>
      <c r="BI5" s="156"/>
      <c r="BJ5" s="156"/>
      <c r="BK5" s="156"/>
      <c r="BL5" s="156"/>
      <c r="BM5" s="156"/>
      <c r="BN5" s="156"/>
      <c r="BO5" s="156"/>
      <c r="BP5" s="156"/>
      <c r="BQ5" s="11" t="s">
        <v>152</v>
      </c>
      <c r="BR5" s="13" t="s">
        <v>150</v>
      </c>
      <c r="BS5" s="12" t="s">
        <v>151</v>
      </c>
    </row>
    <row r="6" spans="2:71" ht="21.75" customHeight="1">
      <c r="B6" s="45"/>
      <c r="C6" s="45"/>
      <c r="D6" s="45"/>
      <c r="E6" s="45"/>
      <c r="F6" s="45"/>
      <c r="G6" s="45"/>
      <c r="H6" s="59"/>
      <c r="I6" s="56" t="s">
        <v>153</v>
      </c>
      <c r="J6" s="57" t="s">
        <v>153</v>
      </c>
      <c r="K6" s="57"/>
      <c r="L6" s="58"/>
      <c r="O6" s="193"/>
      <c r="P6" s="193"/>
      <c r="Q6" s="193"/>
      <c r="R6" s="7"/>
      <c r="S6" s="162">
        <v>2321</v>
      </c>
      <c r="T6" s="156"/>
      <c r="U6" s="156"/>
      <c r="V6" s="156"/>
      <c r="W6" s="156"/>
      <c r="X6" s="156"/>
      <c r="Y6" s="156"/>
      <c r="Z6" s="156"/>
      <c r="AA6" s="156"/>
      <c r="AB6" s="156"/>
      <c r="AC6" s="156">
        <v>12259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>
        <v>246313</v>
      </c>
      <c r="AN6" s="156"/>
      <c r="AO6" s="156"/>
      <c r="AP6" s="156"/>
      <c r="AQ6" s="156"/>
      <c r="AR6" s="156"/>
      <c r="AS6" s="156"/>
      <c r="AT6" s="156"/>
      <c r="AU6" s="156"/>
      <c r="AV6" s="156"/>
      <c r="AW6" s="156" t="s">
        <v>154</v>
      </c>
      <c r="AX6" s="156"/>
      <c r="AY6" s="156"/>
      <c r="AZ6" s="156"/>
      <c r="BA6" s="156"/>
      <c r="BB6" s="156"/>
      <c r="BC6" s="156"/>
      <c r="BD6" s="156"/>
      <c r="BE6" s="156"/>
      <c r="BF6" s="156"/>
      <c r="BG6" s="156" t="s">
        <v>154</v>
      </c>
      <c r="BH6" s="156"/>
      <c r="BI6" s="156"/>
      <c r="BJ6" s="156"/>
      <c r="BK6" s="156"/>
      <c r="BL6" s="156"/>
      <c r="BM6" s="156"/>
      <c r="BN6" s="156"/>
      <c r="BO6" s="156"/>
      <c r="BP6" s="156"/>
      <c r="BQ6" s="11"/>
      <c r="BR6" s="13" t="s">
        <v>155</v>
      </c>
      <c r="BS6" s="12"/>
    </row>
    <row r="7" spans="1:71" s="20" customFormat="1" ht="21.75" customHeight="1">
      <c r="A7" s="46"/>
      <c r="B7" s="60"/>
      <c r="C7" s="60"/>
      <c r="D7" s="60"/>
      <c r="E7" s="60"/>
      <c r="F7" s="60"/>
      <c r="G7" s="60"/>
      <c r="H7" s="61"/>
      <c r="I7" s="62" t="s">
        <v>153</v>
      </c>
      <c r="J7" s="63" t="s">
        <v>156</v>
      </c>
      <c r="K7" s="63"/>
      <c r="L7" s="64"/>
      <c r="M7" s="46"/>
      <c r="N7" s="46"/>
      <c r="O7" s="200"/>
      <c r="P7" s="200"/>
      <c r="Q7" s="200"/>
      <c r="R7" s="54"/>
      <c r="S7" s="201">
        <f>IF((SUM(S9,S45))=0,"－",(SUM(S9,S45)))</f>
        <v>2075</v>
      </c>
      <c r="T7" s="202"/>
      <c r="U7" s="202"/>
      <c r="V7" s="202"/>
      <c r="W7" s="202"/>
      <c r="X7" s="202"/>
      <c r="Y7" s="202"/>
      <c r="Z7" s="202"/>
      <c r="AA7" s="202"/>
      <c r="AB7" s="202"/>
      <c r="AC7" s="183">
        <f>IF((SUM(AC9,AC45))=0,"－",(SUM(AC9,AC45)))</f>
        <v>12219</v>
      </c>
      <c r="AD7" s="183"/>
      <c r="AE7" s="183"/>
      <c r="AF7" s="183"/>
      <c r="AG7" s="183"/>
      <c r="AH7" s="183"/>
      <c r="AI7" s="183"/>
      <c r="AJ7" s="183"/>
      <c r="AK7" s="183"/>
      <c r="AL7" s="183"/>
      <c r="AM7" s="183">
        <f>IF((SUM(AM9,AM45))=0,"－",(SUM(AM9,AM45)))</f>
        <v>225331</v>
      </c>
      <c r="AN7" s="183"/>
      <c r="AO7" s="183"/>
      <c r="AP7" s="183"/>
      <c r="AQ7" s="183"/>
      <c r="AR7" s="183"/>
      <c r="AS7" s="183"/>
      <c r="AT7" s="183"/>
      <c r="AU7" s="183"/>
      <c r="AV7" s="183"/>
      <c r="AW7" s="183">
        <f>IF((SUM(AW9,AW45))=0,"…",(SUM(AW9,AW45)))</f>
        <v>20407</v>
      </c>
      <c r="AX7" s="183"/>
      <c r="AY7" s="183"/>
      <c r="AZ7" s="183"/>
      <c r="BA7" s="183"/>
      <c r="BB7" s="183"/>
      <c r="BC7" s="183"/>
      <c r="BD7" s="183"/>
      <c r="BE7" s="183"/>
      <c r="BF7" s="183"/>
      <c r="BG7" s="183">
        <f>IF((SUM(BG9,BG45))=0,"…",(SUM(BG9,BG45)))</f>
        <v>6158</v>
      </c>
      <c r="BH7" s="183"/>
      <c r="BI7" s="183"/>
      <c r="BJ7" s="183"/>
      <c r="BK7" s="183"/>
      <c r="BL7" s="183"/>
      <c r="BM7" s="183"/>
      <c r="BN7" s="183"/>
      <c r="BO7" s="183"/>
      <c r="BP7" s="183"/>
      <c r="BQ7" s="55"/>
      <c r="BR7" s="65" t="s">
        <v>157</v>
      </c>
      <c r="BS7" s="66"/>
    </row>
    <row r="8" spans="8:71" ht="21.75" customHeight="1">
      <c r="H8" s="12"/>
      <c r="I8" s="12"/>
      <c r="J8" s="12"/>
      <c r="K8" s="12"/>
      <c r="L8" s="12"/>
      <c r="M8" s="12"/>
      <c r="N8" s="12"/>
      <c r="O8" s="12"/>
      <c r="P8" s="12"/>
      <c r="Q8" s="12"/>
      <c r="R8" s="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11"/>
      <c r="BR8" s="12"/>
      <c r="BS8" s="12"/>
    </row>
    <row r="9" spans="2:71" s="20" customFormat="1" ht="21.75" customHeight="1">
      <c r="B9" s="194" t="s">
        <v>158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70"/>
      <c r="O9" s="71"/>
      <c r="P9" s="71"/>
      <c r="Q9" s="71"/>
      <c r="R9" s="72"/>
      <c r="S9" s="197">
        <f>IF((SUM(S11,S15,S20,S25,S32,S39))=0,"－",(SUM(S11,S15,S20,S25,S32,S39)))</f>
        <v>359</v>
      </c>
      <c r="T9" s="197"/>
      <c r="U9" s="197"/>
      <c r="V9" s="197"/>
      <c r="W9" s="197"/>
      <c r="X9" s="197"/>
      <c r="Y9" s="197"/>
      <c r="Z9" s="197"/>
      <c r="AA9" s="197"/>
      <c r="AB9" s="197"/>
      <c r="AC9" s="184">
        <f>IF((SUM(AC11,AC15,AC20,AC25,AC32,AC39))=0,"－",(SUM(AC11,AC15,AC20,AC25,AC32,AC39)))</f>
        <v>2699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>
        <v>96799</v>
      </c>
      <c r="AN9" s="184"/>
      <c r="AO9" s="184"/>
      <c r="AP9" s="184"/>
      <c r="AQ9" s="184"/>
      <c r="AR9" s="184"/>
      <c r="AS9" s="184"/>
      <c r="AT9" s="184"/>
      <c r="AU9" s="184"/>
      <c r="AV9" s="184"/>
      <c r="AW9" s="184">
        <f>IF((SUM(AW11,AW13,AW15,AW20,AW25,AW32,AW39))=0,"…",(SUM(AW11,AW13,AW15,AW20,AW25,AW32,AW39)))</f>
        <v>8012</v>
      </c>
      <c r="AX9" s="184"/>
      <c r="AY9" s="184"/>
      <c r="AZ9" s="184"/>
      <c r="BA9" s="184"/>
      <c r="BB9" s="184"/>
      <c r="BC9" s="184"/>
      <c r="BD9" s="184"/>
      <c r="BE9" s="184"/>
      <c r="BF9" s="184"/>
      <c r="BG9" s="184">
        <f>IF((SUM(BG11,BG13,BG15,BG20,BG25,BG32,BG39))=0,"…",(SUM(BG11,BG13,BG15,BG20,BG25,BG32,BG39)))</f>
        <v>1237</v>
      </c>
      <c r="BH9" s="184"/>
      <c r="BI9" s="184"/>
      <c r="BJ9" s="184"/>
      <c r="BK9" s="184"/>
      <c r="BL9" s="184"/>
      <c r="BM9" s="184"/>
      <c r="BN9" s="184"/>
      <c r="BO9" s="184"/>
      <c r="BP9" s="184"/>
      <c r="BQ9" s="116" t="s">
        <v>159</v>
      </c>
      <c r="BR9" s="117"/>
      <c r="BS9" s="117"/>
    </row>
    <row r="10" spans="3:71" ht="21.75" customHeight="1">
      <c r="C10" s="3"/>
      <c r="H10" s="152" t="s">
        <v>160</v>
      </c>
      <c r="I10" s="152"/>
      <c r="J10" s="152"/>
      <c r="K10" s="152"/>
      <c r="L10" s="152"/>
      <c r="M10" s="152"/>
      <c r="N10" s="152"/>
      <c r="O10" s="152"/>
      <c r="P10" s="152"/>
      <c r="Q10" s="191"/>
      <c r="R10" s="7"/>
      <c r="S10" s="162"/>
      <c r="T10" s="163"/>
      <c r="U10" s="163"/>
      <c r="V10" s="163"/>
      <c r="W10" s="163"/>
      <c r="X10" s="163"/>
      <c r="Y10" s="163"/>
      <c r="Z10" s="163"/>
      <c r="AA10" s="163"/>
      <c r="AB10" s="163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7"/>
      <c r="BR10" s="174"/>
      <c r="BS10" s="174"/>
    </row>
    <row r="11" spans="3:71" ht="21.75" customHeight="1">
      <c r="C11" s="73" t="s">
        <v>161</v>
      </c>
      <c r="D11" s="74"/>
      <c r="E11" s="75"/>
      <c r="F11" s="74"/>
      <c r="G11" s="74"/>
      <c r="H11" s="153" t="s">
        <v>162</v>
      </c>
      <c r="I11" s="153"/>
      <c r="J11" s="153"/>
      <c r="K11" s="153"/>
      <c r="L11" s="153"/>
      <c r="M11" s="153"/>
      <c r="N11" s="153"/>
      <c r="O11" s="153"/>
      <c r="P11" s="153"/>
      <c r="Q11" s="153"/>
      <c r="R11" s="76"/>
      <c r="S11" s="170" t="s">
        <v>36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 t="s">
        <v>131</v>
      </c>
      <c r="AD11" s="164"/>
      <c r="AE11" s="164"/>
      <c r="AF11" s="164"/>
      <c r="AG11" s="164"/>
      <c r="AH11" s="164"/>
      <c r="AI11" s="164"/>
      <c r="AJ11" s="164"/>
      <c r="AK11" s="164"/>
      <c r="AL11" s="164"/>
      <c r="AM11" s="164" t="s">
        <v>131</v>
      </c>
      <c r="AN11" s="164"/>
      <c r="AO11" s="164"/>
      <c r="AP11" s="164"/>
      <c r="AQ11" s="164"/>
      <c r="AR11" s="164"/>
      <c r="AS11" s="164"/>
      <c r="AT11" s="164"/>
      <c r="AU11" s="164"/>
      <c r="AV11" s="164"/>
      <c r="AW11" s="164" t="s">
        <v>131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4" t="s">
        <v>131</v>
      </c>
      <c r="BH11" s="164"/>
      <c r="BI11" s="164"/>
      <c r="BJ11" s="164"/>
      <c r="BK11" s="164"/>
      <c r="BL11" s="164"/>
      <c r="BM11" s="164"/>
      <c r="BN11" s="164"/>
      <c r="BO11" s="164"/>
      <c r="BP11" s="165"/>
      <c r="BQ11" s="166" t="s">
        <v>161</v>
      </c>
      <c r="BR11" s="167"/>
      <c r="BS11" s="167"/>
    </row>
    <row r="12" spans="3:71" ht="21.75" customHeight="1">
      <c r="C12" s="19"/>
      <c r="E12" s="3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2"/>
      <c r="S12" s="162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7"/>
      <c r="BR12" s="175"/>
      <c r="BS12" s="175"/>
    </row>
    <row r="13" spans="3:71" ht="21.75" customHeight="1">
      <c r="C13" s="19"/>
      <c r="E13" s="3" t="s">
        <v>163</v>
      </c>
      <c r="H13" s="152" t="s">
        <v>162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2"/>
      <c r="S13" s="162" t="s">
        <v>131</v>
      </c>
      <c r="T13" s="156"/>
      <c r="U13" s="156"/>
      <c r="V13" s="156"/>
      <c r="W13" s="156"/>
      <c r="X13" s="156"/>
      <c r="Y13" s="156"/>
      <c r="Z13" s="156"/>
      <c r="AA13" s="156"/>
      <c r="AB13" s="156"/>
      <c r="AC13" s="156" t="s">
        <v>131</v>
      </c>
      <c r="AD13" s="163"/>
      <c r="AE13" s="163"/>
      <c r="AF13" s="163"/>
      <c r="AG13" s="163"/>
      <c r="AH13" s="163"/>
      <c r="AI13" s="163"/>
      <c r="AJ13" s="163"/>
      <c r="AK13" s="163"/>
      <c r="AL13" s="163"/>
      <c r="AM13" s="156" t="s">
        <v>131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 t="s">
        <v>131</v>
      </c>
      <c r="AX13" s="156"/>
      <c r="AY13" s="156"/>
      <c r="AZ13" s="156"/>
      <c r="BA13" s="156"/>
      <c r="BB13" s="156"/>
      <c r="BC13" s="156"/>
      <c r="BD13" s="156"/>
      <c r="BE13" s="156"/>
      <c r="BF13" s="156"/>
      <c r="BG13" s="156" t="s">
        <v>131</v>
      </c>
      <c r="BH13" s="156"/>
      <c r="BI13" s="156"/>
      <c r="BJ13" s="156"/>
      <c r="BK13" s="156"/>
      <c r="BL13" s="156"/>
      <c r="BM13" s="156"/>
      <c r="BN13" s="156"/>
      <c r="BO13" s="156"/>
      <c r="BP13" s="156"/>
      <c r="BQ13" s="157" t="s">
        <v>163</v>
      </c>
      <c r="BR13" s="174"/>
      <c r="BS13" s="174"/>
    </row>
    <row r="14" spans="3:71" ht="21.75" customHeight="1">
      <c r="C14" s="19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7"/>
      <c r="S14" s="162"/>
      <c r="T14" s="163"/>
      <c r="U14" s="163"/>
      <c r="V14" s="163"/>
      <c r="W14" s="163"/>
      <c r="X14" s="163"/>
      <c r="Y14" s="163"/>
      <c r="Z14" s="163"/>
      <c r="AA14" s="163"/>
      <c r="AB14" s="163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7"/>
      <c r="BR14" s="175"/>
      <c r="BS14" s="175"/>
    </row>
    <row r="15" spans="3:71" ht="21.75" customHeight="1">
      <c r="C15" s="73" t="s">
        <v>164</v>
      </c>
      <c r="D15" s="74"/>
      <c r="E15" s="75"/>
      <c r="F15" s="74"/>
      <c r="G15" s="74"/>
      <c r="H15" s="153" t="s">
        <v>165</v>
      </c>
      <c r="I15" s="153"/>
      <c r="J15" s="153"/>
      <c r="K15" s="153"/>
      <c r="L15" s="153"/>
      <c r="M15" s="153"/>
      <c r="N15" s="153"/>
      <c r="O15" s="153"/>
      <c r="P15" s="153"/>
      <c r="Q15" s="153"/>
      <c r="R15" s="76"/>
      <c r="S15" s="170">
        <f>IF((SUM(S17:AB18))=0,139,(SUM(S17:AB18)))</f>
        <v>19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>
        <f>IF((SUM(AC17:AL18))=0,139,(SUM(AC17:AL18)))</f>
        <v>191</v>
      </c>
      <c r="AD15" s="164"/>
      <c r="AE15" s="164"/>
      <c r="AF15" s="164"/>
      <c r="AG15" s="164"/>
      <c r="AH15" s="164"/>
      <c r="AI15" s="164"/>
      <c r="AJ15" s="164"/>
      <c r="AK15" s="164"/>
      <c r="AL15" s="164"/>
      <c r="AM15" s="164">
        <f>IF((SUM(AM17:AV18))=0,139,(SUM(AM17:AV18)))</f>
        <v>6031</v>
      </c>
      <c r="AN15" s="164"/>
      <c r="AO15" s="164"/>
      <c r="AP15" s="164"/>
      <c r="AQ15" s="164"/>
      <c r="AR15" s="164"/>
      <c r="AS15" s="164"/>
      <c r="AT15" s="164"/>
      <c r="AU15" s="164"/>
      <c r="AV15" s="164"/>
      <c r="AW15" s="164">
        <f>IF((SUM(AW17:BF18))=0,"…",(SUM(AW17:BF18)))</f>
        <v>844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4">
        <f>IF((SUM(BG17:BP18))=0,"…",(SUM(BG17:BP18)))</f>
        <v>19</v>
      </c>
      <c r="BH15" s="164"/>
      <c r="BI15" s="164"/>
      <c r="BJ15" s="164"/>
      <c r="BK15" s="164"/>
      <c r="BL15" s="164"/>
      <c r="BM15" s="164"/>
      <c r="BN15" s="164"/>
      <c r="BO15" s="164"/>
      <c r="BP15" s="165"/>
      <c r="BQ15" s="166" t="s">
        <v>164</v>
      </c>
      <c r="BR15" s="167"/>
      <c r="BS15" s="167"/>
    </row>
    <row r="16" spans="3:71" ht="21.75" customHeight="1">
      <c r="C16" s="19"/>
      <c r="E16" s="3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7"/>
      <c r="S16" s="162"/>
      <c r="T16" s="163"/>
      <c r="U16" s="163"/>
      <c r="V16" s="163"/>
      <c r="W16" s="163"/>
      <c r="X16" s="163"/>
      <c r="Y16" s="163"/>
      <c r="Z16" s="163"/>
      <c r="AA16" s="163"/>
      <c r="AB16" s="163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7"/>
      <c r="BR16" s="175"/>
      <c r="BS16" s="175"/>
    </row>
    <row r="17" spans="3:71" ht="21.75" customHeight="1">
      <c r="C17" s="19"/>
      <c r="E17" s="3" t="s">
        <v>166</v>
      </c>
      <c r="H17" s="152" t="s">
        <v>167</v>
      </c>
      <c r="I17" s="152"/>
      <c r="J17" s="152"/>
      <c r="K17" s="152"/>
      <c r="L17" s="152"/>
      <c r="M17" s="152"/>
      <c r="N17" s="152"/>
      <c r="O17" s="152"/>
      <c r="P17" s="152"/>
      <c r="Q17" s="152"/>
      <c r="R17" s="7"/>
      <c r="S17" s="162" t="s">
        <v>131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56" t="s">
        <v>131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 t="s">
        <v>131</v>
      </c>
      <c r="AN17" s="156"/>
      <c r="AO17" s="156"/>
      <c r="AP17" s="156"/>
      <c r="AQ17" s="156"/>
      <c r="AR17" s="156"/>
      <c r="AS17" s="156"/>
      <c r="AT17" s="156"/>
      <c r="AU17" s="156"/>
      <c r="AV17" s="156"/>
      <c r="AW17" s="156" t="s">
        <v>131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 t="s">
        <v>131</v>
      </c>
      <c r="BH17" s="156"/>
      <c r="BI17" s="156"/>
      <c r="BJ17" s="156"/>
      <c r="BK17" s="156"/>
      <c r="BL17" s="156"/>
      <c r="BM17" s="156"/>
      <c r="BN17" s="156"/>
      <c r="BO17" s="156"/>
      <c r="BP17" s="156"/>
      <c r="BQ17" s="157" t="s">
        <v>166</v>
      </c>
      <c r="BR17" s="175"/>
      <c r="BS17" s="175"/>
    </row>
    <row r="18" spans="3:71" ht="21.75" customHeight="1">
      <c r="C18" s="19"/>
      <c r="E18" s="3" t="s">
        <v>168</v>
      </c>
      <c r="H18" s="152" t="s">
        <v>169</v>
      </c>
      <c r="I18" s="152"/>
      <c r="J18" s="152"/>
      <c r="K18" s="152"/>
      <c r="L18" s="152"/>
      <c r="M18" s="152"/>
      <c r="N18" s="152"/>
      <c r="O18" s="152"/>
      <c r="P18" s="152"/>
      <c r="Q18" s="152"/>
      <c r="R18" s="7"/>
      <c r="S18" s="162">
        <v>19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56">
        <v>191</v>
      </c>
      <c r="AD18" s="156"/>
      <c r="AE18" s="156"/>
      <c r="AF18" s="156"/>
      <c r="AG18" s="156"/>
      <c r="AH18" s="156"/>
      <c r="AI18" s="156"/>
      <c r="AJ18" s="156"/>
      <c r="AK18" s="156"/>
      <c r="AL18" s="156"/>
      <c r="AM18" s="156">
        <v>6031</v>
      </c>
      <c r="AN18" s="156"/>
      <c r="AO18" s="156"/>
      <c r="AP18" s="156"/>
      <c r="AQ18" s="156"/>
      <c r="AR18" s="156"/>
      <c r="AS18" s="156"/>
      <c r="AT18" s="156"/>
      <c r="AU18" s="156"/>
      <c r="AV18" s="156"/>
      <c r="AW18" s="156">
        <v>844</v>
      </c>
      <c r="AX18" s="156"/>
      <c r="AY18" s="156"/>
      <c r="AZ18" s="156"/>
      <c r="BA18" s="156"/>
      <c r="BB18" s="156"/>
      <c r="BC18" s="156"/>
      <c r="BD18" s="156"/>
      <c r="BE18" s="156"/>
      <c r="BF18" s="156"/>
      <c r="BG18" s="156">
        <v>19</v>
      </c>
      <c r="BH18" s="156"/>
      <c r="BI18" s="156"/>
      <c r="BJ18" s="156"/>
      <c r="BK18" s="156"/>
      <c r="BL18" s="156"/>
      <c r="BM18" s="156"/>
      <c r="BN18" s="156"/>
      <c r="BO18" s="156"/>
      <c r="BP18" s="156"/>
      <c r="BQ18" s="157" t="s">
        <v>168</v>
      </c>
      <c r="BR18" s="175"/>
      <c r="BS18" s="175"/>
    </row>
    <row r="19" spans="3:71" ht="21.75" customHeight="1">
      <c r="C19" s="19"/>
      <c r="E19" s="3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7"/>
      <c r="S19" s="162"/>
      <c r="T19" s="163"/>
      <c r="U19" s="163"/>
      <c r="V19" s="163"/>
      <c r="W19" s="163"/>
      <c r="X19" s="163"/>
      <c r="Y19" s="163"/>
      <c r="Z19" s="163"/>
      <c r="AA19" s="163"/>
      <c r="AB19" s="163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7"/>
      <c r="BR19" s="175"/>
      <c r="BS19" s="175"/>
    </row>
    <row r="20" spans="3:71" ht="21.75" customHeight="1">
      <c r="C20" s="73" t="s">
        <v>170</v>
      </c>
      <c r="D20" s="74"/>
      <c r="E20" s="75"/>
      <c r="F20" s="74"/>
      <c r="G20" s="74"/>
      <c r="H20" s="153" t="s">
        <v>171</v>
      </c>
      <c r="I20" s="153"/>
      <c r="J20" s="153"/>
      <c r="K20" s="153"/>
      <c r="L20" s="153"/>
      <c r="M20" s="153"/>
      <c r="N20" s="153"/>
      <c r="O20" s="153"/>
      <c r="P20" s="153"/>
      <c r="Q20" s="153"/>
      <c r="R20" s="76"/>
      <c r="S20" s="170">
        <f>IF((SUM(S22:AB23))=0,"－",(SUM(S22:AB23)))</f>
        <v>135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>
        <f>IF((SUM(AC22:AL23))=0,"－",(SUM(AC22:AL23)))</f>
        <v>1126</v>
      </c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f>IF((SUM(AM22:AV23))=0,"－",(SUM(AM22:AV23)))</f>
        <v>43018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>
        <f>IF((SUM(AW22:BF23))=0,"…",(SUM(AW22:BF23)))</f>
        <v>1458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>
        <f>IF((SUM(BG22:BP23))=0,"…",(SUM(BG22:BP23)))</f>
        <v>180</v>
      </c>
      <c r="BH20" s="164"/>
      <c r="BI20" s="164"/>
      <c r="BJ20" s="164"/>
      <c r="BK20" s="164"/>
      <c r="BL20" s="164"/>
      <c r="BM20" s="164"/>
      <c r="BN20" s="164"/>
      <c r="BO20" s="164"/>
      <c r="BP20" s="165"/>
      <c r="BQ20" s="166" t="s">
        <v>170</v>
      </c>
      <c r="BR20" s="167"/>
      <c r="BS20" s="167"/>
    </row>
    <row r="21" spans="3:71" ht="21.75" customHeight="1">
      <c r="C21" s="19"/>
      <c r="E21" s="3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7"/>
      <c r="S21" s="162"/>
      <c r="T21" s="163"/>
      <c r="U21" s="163"/>
      <c r="V21" s="163"/>
      <c r="W21" s="163"/>
      <c r="X21" s="163"/>
      <c r="Y21" s="163"/>
      <c r="Z21" s="163"/>
      <c r="AA21" s="163"/>
      <c r="AB21" s="163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7"/>
      <c r="BR21" s="175"/>
      <c r="BS21" s="175"/>
    </row>
    <row r="22" spans="3:71" ht="21.75" customHeight="1">
      <c r="C22" s="19"/>
      <c r="E22" s="3" t="s">
        <v>172</v>
      </c>
      <c r="H22" s="152" t="s">
        <v>173</v>
      </c>
      <c r="I22" s="152"/>
      <c r="J22" s="152"/>
      <c r="K22" s="152"/>
      <c r="L22" s="152"/>
      <c r="M22" s="152"/>
      <c r="N22" s="152"/>
      <c r="O22" s="152"/>
      <c r="P22" s="152"/>
      <c r="Q22" s="152"/>
      <c r="R22" s="7"/>
      <c r="S22" s="162">
        <v>58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56">
        <v>359</v>
      </c>
      <c r="AD22" s="156"/>
      <c r="AE22" s="156"/>
      <c r="AF22" s="156"/>
      <c r="AG22" s="156"/>
      <c r="AH22" s="156"/>
      <c r="AI22" s="156"/>
      <c r="AJ22" s="156"/>
      <c r="AK22" s="156"/>
      <c r="AL22" s="156"/>
      <c r="AM22" s="156">
        <v>14686</v>
      </c>
      <c r="AN22" s="156"/>
      <c r="AO22" s="156"/>
      <c r="AP22" s="156"/>
      <c r="AQ22" s="156"/>
      <c r="AR22" s="156"/>
      <c r="AS22" s="156"/>
      <c r="AT22" s="156"/>
      <c r="AU22" s="156"/>
      <c r="AV22" s="156"/>
      <c r="AW22" s="156">
        <v>305</v>
      </c>
      <c r="AX22" s="156"/>
      <c r="AY22" s="156"/>
      <c r="AZ22" s="156"/>
      <c r="BA22" s="156"/>
      <c r="BB22" s="156"/>
      <c r="BC22" s="156"/>
      <c r="BD22" s="156"/>
      <c r="BE22" s="156"/>
      <c r="BF22" s="156"/>
      <c r="BG22" s="156">
        <v>9</v>
      </c>
      <c r="BH22" s="156"/>
      <c r="BI22" s="156"/>
      <c r="BJ22" s="156"/>
      <c r="BK22" s="156"/>
      <c r="BL22" s="156"/>
      <c r="BM22" s="156"/>
      <c r="BN22" s="156"/>
      <c r="BO22" s="156"/>
      <c r="BP22" s="156"/>
      <c r="BQ22" s="157" t="s">
        <v>172</v>
      </c>
      <c r="BR22" s="175"/>
      <c r="BS22" s="175"/>
    </row>
    <row r="23" spans="3:71" ht="21.75" customHeight="1">
      <c r="C23" s="19"/>
      <c r="E23" s="3" t="s">
        <v>174</v>
      </c>
      <c r="H23" s="152" t="s">
        <v>175</v>
      </c>
      <c r="I23" s="152"/>
      <c r="J23" s="152"/>
      <c r="K23" s="152"/>
      <c r="L23" s="152"/>
      <c r="M23" s="152"/>
      <c r="N23" s="152"/>
      <c r="O23" s="152"/>
      <c r="P23" s="152"/>
      <c r="Q23" s="152"/>
      <c r="R23" s="7"/>
      <c r="S23" s="162">
        <v>77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56">
        <v>767</v>
      </c>
      <c r="AD23" s="156"/>
      <c r="AE23" s="156"/>
      <c r="AF23" s="156"/>
      <c r="AG23" s="156"/>
      <c r="AH23" s="156"/>
      <c r="AI23" s="156"/>
      <c r="AJ23" s="156"/>
      <c r="AK23" s="156"/>
      <c r="AL23" s="156"/>
      <c r="AM23" s="156">
        <v>28332</v>
      </c>
      <c r="AN23" s="156"/>
      <c r="AO23" s="156"/>
      <c r="AP23" s="156"/>
      <c r="AQ23" s="156"/>
      <c r="AR23" s="156"/>
      <c r="AS23" s="156"/>
      <c r="AT23" s="156"/>
      <c r="AU23" s="156"/>
      <c r="AV23" s="156"/>
      <c r="AW23" s="156">
        <v>1153</v>
      </c>
      <c r="AX23" s="156"/>
      <c r="AY23" s="156"/>
      <c r="AZ23" s="156"/>
      <c r="BA23" s="156"/>
      <c r="BB23" s="156"/>
      <c r="BC23" s="156"/>
      <c r="BD23" s="156"/>
      <c r="BE23" s="156"/>
      <c r="BF23" s="156"/>
      <c r="BG23" s="156">
        <v>171</v>
      </c>
      <c r="BH23" s="156"/>
      <c r="BI23" s="156"/>
      <c r="BJ23" s="156"/>
      <c r="BK23" s="156"/>
      <c r="BL23" s="156"/>
      <c r="BM23" s="156"/>
      <c r="BN23" s="156"/>
      <c r="BO23" s="156"/>
      <c r="BP23" s="156"/>
      <c r="BQ23" s="157" t="s">
        <v>174</v>
      </c>
      <c r="BR23" s="175"/>
      <c r="BS23" s="175"/>
    </row>
    <row r="24" spans="3:71" ht="21.75" customHeight="1">
      <c r="C24" s="19"/>
      <c r="E24" s="3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7"/>
      <c r="S24" s="162"/>
      <c r="T24" s="163"/>
      <c r="U24" s="163"/>
      <c r="V24" s="163"/>
      <c r="W24" s="163"/>
      <c r="X24" s="163"/>
      <c r="Y24" s="163"/>
      <c r="Z24" s="163"/>
      <c r="AA24" s="163"/>
      <c r="AB24" s="163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7"/>
      <c r="BR24" s="175"/>
      <c r="BS24" s="175"/>
    </row>
    <row r="25" spans="3:71" ht="21.75" customHeight="1">
      <c r="C25" s="73" t="s">
        <v>176</v>
      </c>
      <c r="D25" s="74"/>
      <c r="E25" s="75"/>
      <c r="F25" s="74"/>
      <c r="G25" s="74"/>
      <c r="H25" s="153" t="s">
        <v>177</v>
      </c>
      <c r="I25" s="153"/>
      <c r="J25" s="153"/>
      <c r="K25" s="153"/>
      <c r="L25" s="153"/>
      <c r="M25" s="153"/>
      <c r="N25" s="153"/>
      <c r="O25" s="153"/>
      <c r="P25" s="153"/>
      <c r="Q25" s="153"/>
      <c r="R25" s="76"/>
      <c r="S25" s="170">
        <f>IF((SUM(S27:AB30))=0,"－",(SUM(S27:AB30)))</f>
        <v>45</v>
      </c>
      <c r="T25" s="164"/>
      <c r="U25" s="164"/>
      <c r="V25" s="164"/>
      <c r="W25" s="164"/>
      <c r="X25" s="164"/>
      <c r="Y25" s="164"/>
      <c r="Z25" s="164"/>
      <c r="AA25" s="164"/>
      <c r="AB25" s="164"/>
      <c r="AC25" s="164">
        <f>IF((SUM(AC27:AL30))=0,"－",(SUM(AC27:AL30)))</f>
        <v>272</v>
      </c>
      <c r="AD25" s="164"/>
      <c r="AE25" s="164"/>
      <c r="AF25" s="164"/>
      <c r="AG25" s="164"/>
      <c r="AH25" s="164"/>
      <c r="AI25" s="164"/>
      <c r="AJ25" s="164"/>
      <c r="AK25" s="164"/>
      <c r="AL25" s="164"/>
      <c r="AM25" s="164">
        <f>IF((SUM(AM27:AV30))=0,"－",(SUM(AM27:AV30)))</f>
        <v>7078</v>
      </c>
      <c r="AN25" s="164"/>
      <c r="AO25" s="164"/>
      <c r="AP25" s="164"/>
      <c r="AQ25" s="164"/>
      <c r="AR25" s="164"/>
      <c r="AS25" s="164"/>
      <c r="AT25" s="164"/>
      <c r="AU25" s="164"/>
      <c r="AV25" s="164"/>
      <c r="AW25" s="164">
        <f>IF((SUM(AW27:BF30))=0,"…",(SUM(AW27:BF30)))</f>
        <v>1375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>
        <f>IF((SUM(BG27:BP30))=0,"…",(SUM(BG27:BP30)))</f>
        <v>191</v>
      </c>
      <c r="BH25" s="164"/>
      <c r="BI25" s="164"/>
      <c r="BJ25" s="164"/>
      <c r="BK25" s="164"/>
      <c r="BL25" s="164"/>
      <c r="BM25" s="164"/>
      <c r="BN25" s="164"/>
      <c r="BO25" s="164"/>
      <c r="BP25" s="165"/>
      <c r="BQ25" s="166" t="s">
        <v>176</v>
      </c>
      <c r="BR25" s="167"/>
      <c r="BS25" s="167"/>
    </row>
    <row r="26" spans="3:71" ht="21.75" customHeight="1">
      <c r="C26" s="19"/>
      <c r="E26" s="3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7"/>
      <c r="S26" s="162"/>
      <c r="T26" s="163"/>
      <c r="U26" s="163"/>
      <c r="V26" s="163"/>
      <c r="W26" s="163"/>
      <c r="X26" s="163"/>
      <c r="Y26" s="163"/>
      <c r="Z26" s="163"/>
      <c r="AA26" s="163"/>
      <c r="AB26" s="163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7"/>
      <c r="BR26" s="175"/>
      <c r="BS26" s="175"/>
    </row>
    <row r="27" spans="3:71" ht="21.75" customHeight="1">
      <c r="C27" s="19"/>
      <c r="E27" s="3" t="s">
        <v>178</v>
      </c>
      <c r="H27" s="152" t="s">
        <v>179</v>
      </c>
      <c r="I27" s="152"/>
      <c r="J27" s="152"/>
      <c r="K27" s="152"/>
      <c r="L27" s="152"/>
      <c r="M27" s="152"/>
      <c r="N27" s="152"/>
      <c r="O27" s="152"/>
      <c r="P27" s="152"/>
      <c r="Q27" s="152"/>
      <c r="R27" s="7"/>
      <c r="S27" s="162">
        <v>25</v>
      </c>
      <c r="T27" s="163"/>
      <c r="U27" s="163"/>
      <c r="V27" s="163"/>
      <c r="W27" s="163"/>
      <c r="X27" s="163"/>
      <c r="Y27" s="163"/>
      <c r="Z27" s="163"/>
      <c r="AA27" s="163"/>
      <c r="AB27" s="163"/>
      <c r="AC27" s="156">
        <v>118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>
        <v>3887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56">
        <v>407</v>
      </c>
      <c r="AX27" s="156"/>
      <c r="AY27" s="156"/>
      <c r="AZ27" s="156"/>
      <c r="BA27" s="156"/>
      <c r="BB27" s="156"/>
      <c r="BC27" s="156"/>
      <c r="BD27" s="156"/>
      <c r="BE27" s="156"/>
      <c r="BF27" s="156"/>
      <c r="BG27" s="156">
        <v>117</v>
      </c>
      <c r="BH27" s="156"/>
      <c r="BI27" s="156"/>
      <c r="BJ27" s="156"/>
      <c r="BK27" s="156"/>
      <c r="BL27" s="156"/>
      <c r="BM27" s="156"/>
      <c r="BN27" s="156"/>
      <c r="BO27" s="156"/>
      <c r="BP27" s="156"/>
      <c r="BQ27" s="157" t="s">
        <v>178</v>
      </c>
      <c r="BR27" s="175"/>
      <c r="BS27" s="175"/>
    </row>
    <row r="28" spans="3:71" ht="21.75" customHeight="1">
      <c r="C28" s="19"/>
      <c r="E28" s="3" t="s">
        <v>180</v>
      </c>
      <c r="H28" s="152" t="s">
        <v>181</v>
      </c>
      <c r="I28" s="152"/>
      <c r="J28" s="152"/>
      <c r="K28" s="152"/>
      <c r="L28" s="152"/>
      <c r="M28" s="152"/>
      <c r="N28" s="152"/>
      <c r="O28" s="152"/>
      <c r="P28" s="152"/>
      <c r="Q28" s="152"/>
      <c r="R28" s="7"/>
      <c r="S28" s="162">
        <v>7</v>
      </c>
      <c r="T28" s="163"/>
      <c r="U28" s="163"/>
      <c r="V28" s="163"/>
      <c r="W28" s="163"/>
      <c r="X28" s="163"/>
      <c r="Y28" s="163"/>
      <c r="Z28" s="163"/>
      <c r="AA28" s="163"/>
      <c r="AB28" s="163"/>
      <c r="AC28" s="156">
        <v>73</v>
      </c>
      <c r="AD28" s="156"/>
      <c r="AE28" s="156"/>
      <c r="AF28" s="156"/>
      <c r="AG28" s="156"/>
      <c r="AH28" s="156"/>
      <c r="AI28" s="156"/>
      <c r="AJ28" s="156"/>
      <c r="AK28" s="156"/>
      <c r="AL28" s="156"/>
      <c r="AM28" s="156">
        <v>1938</v>
      </c>
      <c r="AN28" s="156"/>
      <c r="AO28" s="156"/>
      <c r="AP28" s="156"/>
      <c r="AQ28" s="156"/>
      <c r="AR28" s="156"/>
      <c r="AS28" s="156"/>
      <c r="AT28" s="156"/>
      <c r="AU28" s="156"/>
      <c r="AV28" s="156"/>
      <c r="AW28" s="156">
        <v>858</v>
      </c>
      <c r="AX28" s="156"/>
      <c r="AY28" s="156"/>
      <c r="AZ28" s="156"/>
      <c r="BA28" s="156"/>
      <c r="BB28" s="156"/>
      <c r="BC28" s="156"/>
      <c r="BD28" s="156"/>
      <c r="BE28" s="156"/>
      <c r="BF28" s="156"/>
      <c r="BG28" s="156">
        <v>52</v>
      </c>
      <c r="BH28" s="156"/>
      <c r="BI28" s="156"/>
      <c r="BJ28" s="156"/>
      <c r="BK28" s="156"/>
      <c r="BL28" s="156"/>
      <c r="BM28" s="156"/>
      <c r="BN28" s="156"/>
      <c r="BO28" s="156"/>
      <c r="BP28" s="156"/>
      <c r="BQ28" s="157" t="s">
        <v>180</v>
      </c>
      <c r="BR28" s="175"/>
      <c r="BS28" s="175"/>
    </row>
    <row r="29" spans="3:71" ht="21.75" customHeight="1">
      <c r="C29" s="19"/>
      <c r="E29" s="3" t="s">
        <v>182</v>
      </c>
      <c r="H29" s="152" t="s">
        <v>183</v>
      </c>
      <c r="I29" s="152"/>
      <c r="J29" s="152"/>
      <c r="K29" s="152"/>
      <c r="L29" s="152"/>
      <c r="M29" s="152"/>
      <c r="N29" s="152"/>
      <c r="O29" s="152"/>
      <c r="P29" s="152"/>
      <c r="Q29" s="152"/>
      <c r="R29" s="7"/>
      <c r="S29" s="162">
        <v>4</v>
      </c>
      <c r="T29" s="163"/>
      <c r="U29" s="163"/>
      <c r="V29" s="163"/>
      <c r="W29" s="163"/>
      <c r="X29" s="163"/>
      <c r="Y29" s="163"/>
      <c r="Z29" s="163"/>
      <c r="AA29" s="163"/>
      <c r="AB29" s="163"/>
      <c r="AC29" s="156">
        <v>27</v>
      </c>
      <c r="AD29" s="156"/>
      <c r="AE29" s="156"/>
      <c r="AF29" s="156"/>
      <c r="AG29" s="156"/>
      <c r="AH29" s="156"/>
      <c r="AI29" s="156"/>
      <c r="AJ29" s="156"/>
      <c r="AK29" s="156"/>
      <c r="AL29" s="156"/>
      <c r="AM29" s="156">
        <v>866</v>
      </c>
      <c r="AN29" s="156"/>
      <c r="AO29" s="156"/>
      <c r="AP29" s="156"/>
      <c r="AQ29" s="156"/>
      <c r="AR29" s="156"/>
      <c r="AS29" s="156"/>
      <c r="AT29" s="156"/>
      <c r="AU29" s="156"/>
      <c r="AV29" s="156"/>
      <c r="AW29" s="156">
        <v>94</v>
      </c>
      <c r="AX29" s="156"/>
      <c r="AY29" s="156"/>
      <c r="AZ29" s="156"/>
      <c r="BA29" s="156"/>
      <c r="BB29" s="156"/>
      <c r="BC29" s="156"/>
      <c r="BD29" s="156"/>
      <c r="BE29" s="156"/>
      <c r="BF29" s="156"/>
      <c r="BG29" s="156">
        <v>1</v>
      </c>
      <c r="BH29" s="156"/>
      <c r="BI29" s="156"/>
      <c r="BJ29" s="156"/>
      <c r="BK29" s="156"/>
      <c r="BL29" s="156"/>
      <c r="BM29" s="156"/>
      <c r="BN29" s="156"/>
      <c r="BO29" s="156"/>
      <c r="BP29" s="156"/>
      <c r="BQ29" s="157" t="s">
        <v>182</v>
      </c>
      <c r="BR29" s="175"/>
      <c r="BS29" s="175"/>
    </row>
    <row r="30" spans="3:71" ht="21.75" customHeight="1">
      <c r="C30" s="19"/>
      <c r="E30" s="3" t="s">
        <v>184</v>
      </c>
      <c r="H30" s="152" t="s">
        <v>185</v>
      </c>
      <c r="I30" s="152"/>
      <c r="J30" s="152"/>
      <c r="K30" s="152"/>
      <c r="L30" s="152"/>
      <c r="M30" s="152"/>
      <c r="N30" s="152"/>
      <c r="O30" s="152"/>
      <c r="P30" s="152"/>
      <c r="Q30" s="152"/>
      <c r="R30" s="7"/>
      <c r="S30" s="162">
        <v>9</v>
      </c>
      <c r="T30" s="163"/>
      <c r="U30" s="163"/>
      <c r="V30" s="163"/>
      <c r="W30" s="163"/>
      <c r="X30" s="163"/>
      <c r="Y30" s="163"/>
      <c r="Z30" s="163"/>
      <c r="AA30" s="163"/>
      <c r="AB30" s="163"/>
      <c r="AC30" s="156">
        <v>54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>
        <v>387</v>
      </c>
      <c r="AN30" s="156"/>
      <c r="AO30" s="156"/>
      <c r="AP30" s="156"/>
      <c r="AQ30" s="156"/>
      <c r="AR30" s="156"/>
      <c r="AS30" s="156"/>
      <c r="AT30" s="156"/>
      <c r="AU30" s="156"/>
      <c r="AV30" s="156"/>
      <c r="AW30" s="156">
        <v>16</v>
      </c>
      <c r="AX30" s="156"/>
      <c r="AY30" s="156"/>
      <c r="AZ30" s="156"/>
      <c r="BA30" s="156"/>
      <c r="BB30" s="156"/>
      <c r="BC30" s="156"/>
      <c r="BD30" s="156"/>
      <c r="BE30" s="156"/>
      <c r="BF30" s="156"/>
      <c r="BG30" s="156">
        <v>21</v>
      </c>
      <c r="BH30" s="156"/>
      <c r="BI30" s="156"/>
      <c r="BJ30" s="156"/>
      <c r="BK30" s="156"/>
      <c r="BL30" s="156"/>
      <c r="BM30" s="156"/>
      <c r="BN30" s="156"/>
      <c r="BO30" s="156"/>
      <c r="BP30" s="156"/>
      <c r="BQ30" s="157" t="s">
        <v>184</v>
      </c>
      <c r="BR30" s="175"/>
      <c r="BS30" s="175"/>
    </row>
    <row r="31" spans="3:71" ht="21.75" customHeight="1">
      <c r="C31" s="19"/>
      <c r="E31" s="3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7"/>
      <c r="S31" s="162"/>
      <c r="T31" s="163"/>
      <c r="U31" s="163"/>
      <c r="V31" s="163"/>
      <c r="W31" s="163"/>
      <c r="X31" s="163"/>
      <c r="Y31" s="163"/>
      <c r="Z31" s="163"/>
      <c r="AA31" s="163"/>
      <c r="AB31" s="163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7"/>
      <c r="BR31" s="175"/>
      <c r="BS31" s="175"/>
    </row>
    <row r="32" spans="3:71" ht="21.75" customHeight="1">
      <c r="C32" s="73" t="s">
        <v>186</v>
      </c>
      <c r="D32" s="74">
        <v>53</v>
      </c>
      <c r="E32" s="75"/>
      <c r="F32" s="74"/>
      <c r="G32" s="74"/>
      <c r="H32" s="153" t="s">
        <v>187</v>
      </c>
      <c r="I32" s="153"/>
      <c r="J32" s="153"/>
      <c r="K32" s="153"/>
      <c r="L32" s="153"/>
      <c r="M32" s="153"/>
      <c r="N32" s="153"/>
      <c r="O32" s="153"/>
      <c r="P32" s="153"/>
      <c r="Q32" s="153"/>
      <c r="R32" s="76"/>
      <c r="S32" s="170">
        <f>IF((SUM(S34:AB37))=0,"－",(SUM(S34:AB37)))</f>
        <v>45</v>
      </c>
      <c r="T32" s="164"/>
      <c r="U32" s="164"/>
      <c r="V32" s="164"/>
      <c r="W32" s="164"/>
      <c r="X32" s="164"/>
      <c r="Y32" s="164"/>
      <c r="Z32" s="164"/>
      <c r="AA32" s="164"/>
      <c r="AB32" s="164"/>
      <c r="AC32" s="164">
        <f>IF((SUM(AC34:AL37))=0,"－",(SUM(AC34:AL37)))</f>
        <v>263</v>
      </c>
      <c r="AD32" s="164"/>
      <c r="AE32" s="164"/>
      <c r="AF32" s="164"/>
      <c r="AG32" s="164"/>
      <c r="AH32" s="164"/>
      <c r="AI32" s="164"/>
      <c r="AJ32" s="164"/>
      <c r="AK32" s="164"/>
      <c r="AL32" s="164"/>
      <c r="AM32" s="164">
        <f>IF((SUM(AM34:AV37))=0,"－",(SUM(AM34:AV37)-1))</f>
        <v>8123</v>
      </c>
      <c r="AN32" s="164"/>
      <c r="AO32" s="164"/>
      <c r="AP32" s="164"/>
      <c r="AQ32" s="164"/>
      <c r="AR32" s="164"/>
      <c r="AS32" s="164"/>
      <c r="AT32" s="164"/>
      <c r="AU32" s="164"/>
      <c r="AV32" s="164"/>
      <c r="AW32" s="164">
        <f>IF((SUM(AW34:BF37))=0,"…",(SUM(AW34:BF37)))</f>
        <v>1840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>
        <f>IF((SUM(BG34:BP37))=0,"…",(SUM(BG34:BP37)))</f>
        <v>448</v>
      </c>
      <c r="BH32" s="164"/>
      <c r="BI32" s="164"/>
      <c r="BJ32" s="164"/>
      <c r="BK32" s="164"/>
      <c r="BL32" s="164"/>
      <c r="BM32" s="164"/>
      <c r="BN32" s="164"/>
      <c r="BO32" s="164"/>
      <c r="BP32" s="165"/>
      <c r="BQ32" s="166" t="s">
        <v>186</v>
      </c>
      <c r="BR32" s="167"/>
      <c r="BS32" s="167"/>
    </row>
    <row r="33" spans="3:71" ht="21.75" customHeight="1">
      <c r="C33" s="19"/>
      <c r="E33" s="3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7"/>
      <c r="S33" s="162"/>
      <c r="T33" s="163"/>
      <c r="U33" s="163"/>
      <c r="V33" s="163"/>
      <c r="W33" s="163"/>
      <c r="X33" s="163"/>
      <c r="Y33" s="163"/>
      <c r="Z33" s="163"/>
      <c r="AA33" s="163"/>
      <c r="AB33" s="163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  <c r="BR33" s="175"/>
      <c r="BS33" s="175"/>
    </row>
    <row r="34" spans="3:71" ht="21.75" customHeight="1">
      <c r="C34" s="19"/>
      <c r="E34" s="3" t="s">
        <v>188</v>
      </c>
      <c r="H34" s="152" t="s">
        <v>189</v>
      </c>
      <c r="I34" s="152"/>
      <c r="J34" s="152"/>
      <c r="K34" s="152"/>
      <c r="L34" s="152"/>
      <c r="M34" s="152"/>
      <c r="N34" s="152"/>
      <c r="O34" s="152"/>
      <c r="P34" s="152"/>
      <c r="Q34" s="152"/>
      <c r="R34" s="7"/>
      <c r="S34" s="162">
        <v>12</v>
      </c>
      <c r="T34" s="163"/>
      <c r="U34" s="163"/>
      <c r="V34" s="163"/>
      <c r="W34" s="163"/>
      <c r="X34" s="163"/>
      <c r="Y34" s="163"/>
      <c r="Z34" s="163"/>
      <c r="AA34" s="163"/>
      <c r="AB34" s="163"/>
      <c r="AC34" s="156">
        <v>64</v>
      </c>
      <c r="AD34" s="156"/>
      <c r="AE34" s="156"/>
      <c r="AF34" s="156"/>
      <c r="AG34" s="156"/>
      <c r="AH34" s="156"/>
      <c r="AI34" s="156"/>
      <c r="AJ34" s="156"/>
      <c r="AK34" s="156"/>
      <c r="AL34" s="156"/>
      <c r="AM34" s="156">
        <v>2377</v>
      </c>
      <c r="AN34" s="156"/>
      <c r="AO34" s="156"/>
      <c r="AP34" s="156"/>
      <c r="AQ34" s="156"/>
      <c r="AR34" s="156"/>
      <c r="AS34" s="156"/>
      <c r="AT34" s="156"/>
      <c r="AU34" s="156"/>
      <c r="AV34" s="156"/>
      <c r="AW34" s="156">
        <v>1320</v>
      </c>
      <c r="AX34" s="156"/>
      <c r="AY34" s="156"/>
      <c r="AZ34" s="156"/>
      <c r="BA34" s="156"/>
      <c r="BB34" s="156"/>
      <c r="BC34" s="156"/>
      <c r="BD34" s="156"/>
      <c r="BE34" s="156"/>
      <c r="BF34" s="156"/>
      <c r="BG34" s="156">
        <v>193</v>
      </c>
      <c r="BH34" s="156"/>
      <c r="BI34" s="156"/>
      <c r="BJ34" s="156"/>
      <c r="BK34" s="156"/>
      <c r="BL34" s="156"/>
      <c r="BM34" s="156"/>
      <c r="BN34" s="156"/>
      <c r="BO34" s="156"/>
      <c r="BP34" s="156"/>
      <c r="BQ34" s="157" t="s">
        <v>188</v>
      </c>
      <c r="BR34" s="175"/>
      <c r="BS34" s="175"/>
    </row>
    <row r="35" spans="3:71" ht="21.75" customHeight="1">
      <c r="C35" s="19"/>
      <c r="E35" s="3" t="s">
        <v>190</v>
      </c>
      <c r="H35" s="152" t="s">
        <v>191</v>
      </c>
      <c r="I35" s="152"/>
      <c r="J35" s="152"/>
      <c r="K35" s="152"/>
      <c r="L35" s="152"/>
      <c r="M35" s="152"/>
      <c r="N35" s="152"/>
      <c r="O35" s="152"/>
      <c r="P35" s="152"/>
      <c r="Q35" s="152"/>
      <c r="R35" s="7"/>
      <c r="S35" s="162">
        <v>11</v>
      </c>
      <c r="T35" s="163"/>
      <c r="U35" s="163"/>
      <c r="V35" s="163"/>
      <c r="W35" s="163"/>
      <c r="X35" s="163"/>
      <c r="Y35" s="163"/>
      <c r="Z35" s="163"/>
      <c r="AA35" s="163"/>
      <c r="AB35" s="163"/>
      <c r="AC35" s="156">
        <v>72</v>
      </c>
      <c r="AD35" s="156"/>
      <c r="AE35" s="156"/>
      <c r="AF35" s="156"/>
      <c r="AG35" s="156"/>
      <c r="AH35" s="156"/>
      <c r="AI35" s="156"/>
      <c r="AJ35" s="156"/>
      <c r="AK35" s="156"/>
      <c r="AL35" s="156"/>
      <c r="AM35" s="156">
        <v>1207</v>
      </c>
      <c r="AN35" s="156"/>
      <c r="AO35" s="156"/>
      <c r="AP35" s="156"/>
      <c r="AQ35" s="156"/>
      <c r="AR35" s="156"/>
      <c r="AS35" s="156"/>
      <c r="AT35" s="156"/>
      <c r="AU35" s="156"/>
      <c r="AV35" s="156"/>
      <c r="AW35" s="156">
        <v>205</v>
      </c>
      <c r="AX35" s="156"/>
      <c r="AY35" s="156"/>
      <c r="AZ35" s="156"/>
      <c r="BA35" s="156"/>
      <c r="BB35" s="156"/>
      <c r="BC35" s="156"/>
      <c r="BD35" s="156"/>
      <c r="BE35" s="156"/>
      <c r="BF35" s="156"/>
      <c r="BG35" s="156">
        <v>31</v>
      </c>
      <c r="BH35" s="156"/>
      <c r="BI35" s="156"/>
      <c r="BJ35" s="156"/>
      <c r="BK35" s="156"/>
      <c r="BL35" s="156"/>
      <c r="BM35" s="156"/>
      <c r="BN35" s="156"/>
      <c r="BO35" s="156"/>
      <c r="BP35" s="156"/>
      <c r="BQ35" s="157" t="s">
        <v>190</v>
      </c>
      <c r="BR35" s="175"/>
      <c r="BS35" s="175"/>
    </row>
    <row r="36" spans="3:71" ht="21.75" customHeight="1">
      <c r="C36" s="19"/>
      <c r="E36" s="3" t="s">
        <v>192</v>
      </c>
      <c r="H36" s="152" t="s">
        <v>193</v>
      </c>
      <c r="I36" s="152"/>
      <c r="J36" s="152"/>
      <c r="K36" s="152"/>
      <c r="L36" s="152"/>
      <c r="M36" s="152"/>
      <c r="N36" s="152"/>
      <c r="O36" s="152"/>
      <c r="P36" s="152"/>
      <c r="Q36" s="152"/>
      <c r="R36" s="7"/>
      <c r="S36" s="162">
        <v>12</v>
      </c>
      <c r="T36" s="163"/>
      <c r="U36" s="163"/>
      <c r="V36" s="163"/>
      <c r="W36" s="163"/>
      <c r="X36" s="163"/>
      <c r="Y36" s="163"/>
      <c r="Z36" s="163"/>
      <c r="AA36" s="163"/>
      <c r="AB36" s="163"/>
      <c r="AC36" s="156">
        <v>74</v>
      </c>
      <c r="AD36" s="156"/>
      <c r="AE36" s="156"/>
      <c r="AF36" s="156"/>
      <c r="AG36" s="156"/>
      <c r="AH36" s="156"/>
      <c r="AI36" s="156"/>
      <c r="AJ36" s="156"/>
      <c r="AK36" s="156"/>
      <c r="AL36" s="156"/>
      <c r="AM36" s="156">
        <v>1666</v>
      </c>
      <c r="AN36" s="156"/>
      <c r="AO36" s="156"/>
      <c r="AP36" s="156"/>
      <c r="AQ36" s="156"/>
      <c r="AR36" s="156"/>
      <c r="AS36" s="156"/>
      <c r="AT36" s="156"/>
      <c r="AU36" s="156"/>
      <c r="AV36" s="156"/>
      <c r="AW36" s="156">
        <v>148</v>
      </c>
      <c r="AX36" s="156"/>
      <c r="AY36" s="156"/>
      <c r="AZ36" s="156"/>
      <c r="BA36" s="156"/>
      <c r="BB36" s="156"/>
      <c r="BC36" s="156"/>
      <c r="BD36" s="156"/>
      <c r="BE36" s="156"/>
      <c r="BF36" s="156"/>
      <c r="BG36" s="156">
        <v>27</v>
      </c>
      <c r="BH36" s="156"/>
      <c r="BI36" s="156"/>
      <c r="BJ36" s="156"/>
      <c r="BK36" s="156"/>
      <c r="BL36" s="156"/>
      <c r="BM36" s="156"/>
      <c r="BN36" s="156"/>
      <c r="BO36" s="156"/>
      <c r="BP36" s="156"/>
      <c r="BQ36" s="157" t="s">
        <v>192</v>
      </c>
      <c r="BR36" s="175"/>
      <c r="BS36" s="175"/>
    </row>
    <row r="37" spans="3:71" ht="21.75" customHeight="1">
      <c r="C37" s="19"/>
      <c r="E37" s="3" t="s">
        <v>194</v>
      </c>
      <c r="H37" s="152" t="s">
        <v>195</v>
      </c>
      <c r="I37" s="152"/>
      <c r="J37" s="152"/>
      <c r="K37" s="152"/>
      <c r="L37" s="152"/>
      <c r="M37" s="152"/>
      <c r="N37" s="152"/>
      <c r="O37" s="152"/>
      <c r="P37" s="152"/>
      <c r="Q37" s="152"/>
      <c r="R37" s="7"/>
      <c r="S37" s="162">
        <v>10</v>
      </c>
      <c r="T37" s="163"/>
      <c r="U37" s="163"/>
      <c r="V37" s="163"/>
      <c r="W37" s="163"/>
      <c r="X37" s="163"/>
      <c r="Y37" s="163"/>
      <c r="Z37" s="163"/>
      <c r="AA37" s="163"/>
      <c r="AB37" s="163"/>
      <c r="AC37" s="156">
        <v>53</v>
      </c>
      <c r="AD37" s="156"/>
      <c r="AE37" s="156"/>
      <c r="AF37" s="156"/>
      <c r="AG37" s="156"/>
      <c r="AH37" s="156"/>
      <c r="AI37" s="156"/>
      <c r="AJ37" s="156"/>
      <c r="AK37" s="156"/>
      <c r="AL37" s="156"/>
      <c r="AM37" s="156">
        <v>2874</v>
      </c>
      <c r="AN37" s="156"/>
      <c r="AO37" s="156"/>
      <c r="AP37" s="156"/>
      <c r="AQ37" s="156"/>
      <c r="AR37" s="156"/>
      <c r="AS37" s="156"/>
      <c r="AT37" s="156"/>
      <c r="AU37" s="156"/>
      <c r="AV37" s="156"/>
      <c r="AW37" s="156">
        <v>167</v>
      </c>
      <c r="AX37" s="156"/>
      <c r="AY37" s="156"/>
      <c r="AZ37" s="156"/>
      <c r="BA37" s="156"/>
      <c r="BB37" s="156"/>
      <c r="BC37" s="156"/>
      <c r="BD37" s="156"/>
      <c r="BE37" s="156"/>
      <c r="BF37" s="156"/>
      <c r="BG37" s="156">
        <v>197</v>
      </c>
      <c r="BH37" s="156"/>
      <c r="BI37" s="156"/>
      <c r="BJ37" s="156"/>
      <c r="BK37" s="156"/>
      <c r="BL37" s="156"/>
      <c r="BM37" s="156"/>
      <c r="BN37" s="156"/>
      <c r="BO37" s="156"/>
      <c r="BP37" s="156"/>
      <c r="BQ37" s="157" t="s">
        <v>194</v>
      </c>
      <c r="BR37" s="175"/>
      <c r="BS37" s="175"/>
    </row>
    <row r="38" spans="3:71" ht="21.75" customHeight="1">
      <c r="C38" s="19"/>
      <c r="E38" s="3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7"/>
      <c r="S38" s="162"/>
      <c r="T38" s="163"/>
      <c r="U38" s="163"/>
      <c r="V38" s="163"/>
      <c r="W38" s="163"/>
      <c r="X38" s="163"/>
      <c r="Y38" s="163"/>
      <c r="Z38" s="163"/>
      <c r="AA38" s="163"/>
      <c r="AB38" s="163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7"/>
      <c r="BR38" s="175"/>
      <c r="BS38" s="175"/>
    </row>
    <row r="39" spans="3:71" ht="21.75" customHeight="1">
      <c r="C39" s="73" t="s">
        <v>196</v>
      </c>
      <c r="D39" s="74"/>
      <c r="E39" s="75"/>
      <c r="F39" s="74"/>
      <c r="G39" s="74"/>
      <c r="H39" s="153" t="s">
        <v>197</v>
      </c>
      <c r="I39" s="153"/>
      <c r="J39" s="153"/>
      <c r="K39" s="153"/>
      <c r="L39" s="153"/>
      <c r="M39" s="153"/>
      <c r="N39" s="153"/>
      <c r="O39" s="153"/>
      <c r="P39" s="153"/>
      <c r="Q39" s="153"/>
      <c r="R39" s="76"/>
      <c r="S39" s="170">
        <f>IF((SUM(S41:AB43))=0,"－",(SUM(S41:AB43)))</f>
        <v>115</v>
      </c>
      <c r="T39" s="164"/>
      <c r="U39" s="164"/>
      <c r="V39" s="164"/>
      <c r="W39" s="164"/>
      <c r="X39" s="164"/>
      <c r="Y39" s="164"/>
      <c r="Z39" s="164"/>
      <c r="AA39" s="164"/>
      <c r="AB39" s="164"/>
      <c r="AC39" s="164">
        <f>IF((SUM(AC41:AL43))=0,"－",(SUM(AC41:AL43)))</f>
        <v>847</v>
      </c>
      <c r="AD39" s="164"/>
      <c r="AE39" s="164"/>
      <c r="AF39" s="164"/>
      <c r="AG39" s="164"/>
      <c r="AH39" s="164"/>
      <c r="AI39" s="164"/>
      <c r="AJ39" s="164"/>
      <c r="AK39" s="164"/>
      <c r="AL39" s="164"/>
      <c r="AM39" s="164">
        <f>IF((SUM(AM41:AV43))=0,"－",(SUM(AM41:AV43)))</f>
        <v>32550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>
        <f>IF((SUM(AW41:BF43))=0,"…",(SUM(AW41:BF43)))</f>
        <v>2495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>
        <f>IF((SUM(BG41:BP43))=0,"…",(SUM(BG41:BP43)))</f>
        <v>399</v>
      </c>
      <c r="BH39" s="164"/>
      <c r="BI39" s="164"/>
      <c r="BJ39" s="164"/>
      <c r="BK39" s="164"/>
      <c r="BL39" s="164"/>
      <c r="BM39" s="164"/>
      <c r="BN39" s="164"/>
      <c r="BO39" s="164"/>
      <c r="BP39" s="165"/>
      <c r="BQ39" s="166" t="s">
        <v>196</v>
      </c>
      <c r="BR39" s="167"/>
      <c r="BS39" s="167"/>
    </row>
    <row r="40" spans="3:71" ht="21.75" customHeight="1">
      <c r="C40" s="19"/>
      <c r="E40" s="3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7"/>
      <c r="S40" s="162"/>
      <c r="T40" s="163"/>
      <c r="U40" s="163"/>
      <c r="V40" s="163"/>
      <c r="W40" s="163"/>
      <c r="X40" s="163"/>
      <c r="Y40" s="163"/>
      <c r="Z40" s="163"/>
      <c r="AA40" s="163"/>
      <c r="AB40" s="163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7"/>
      <c r="BR40" s="175"/>
      <c r="BS40" s="175"/>
    </row>
    <row r="41" spans="3:71" ht="21.75" customHeight="1">
      <c r="C41" s="19"/>
      <c r="E41" s="3" t="s">
        <v>198</v>
      </c>
      <c r="H41" s="152" t="s">
        <v>199</v>
      </c>
      <c r="I41" s="152"/>
      <c r="J41" s="152"/>
      <c r="K41" s="152"/>
      <c r="L41" s="152"/>
      <c r="M41" s="152"/>
      <c r="N41" s="152"/>
      <c r="O41" s="152"/>
      <c r="P41" s="152"/>
      <c r="Q41" s="152"/>
      <c r="R41" s="7"/>
      <c r="S41" s="162">
        <v>27</v>
      </c>
      <c r="T41" s="163"/>
      <c r="U41" s="163"/>
      <c r="V41" s="163"/>
      <c r="W41" s="163"/>
      <c r="X41" s="163"/>
      <c r="Y41" s="163"/>
      <c r="Z41" s="163"/>
      <c r="AA41" s="163"/>
      <c r="AB41" s="163"/>
      <c r="AC41" s="156">
        <v>210</v>
      </c>
      <c r="AD41" s="156"/>
      <c r="AE41" s="156"/>
      <c r="AF41" s="156"/>
      <c r="AG41" s="156"/>
      <c r="AH41" s="156"/>
      <c r="AI41" s="156"/>
      <c r="AJ41" s="156"/>
      <c r="AK41" s="156"/>
      <c r="AL41" s="156"/>
      <c r="AM41" s="156">
        <v>6190</v>
      </c>
      <c r="AN41" s="156"/>
      <c r="AO41" s="156"/>
      <c r="AP41" s="156"/>
      <c r="AQ41" s="156"/>
      <c r="AR41" s="156"/>
      <c r="AS41" s="156"/>
      <c r="AT41" s="156"/>
      <c r="AU41" s="156"/>
      <c r="AV41" s="156"/>
      <c r="AW41" s="156">
        <v>767</v>
      </c>
      <c r="AX41" s="156"/>
      <c r="AY41" s="156"/>
      <c r="AZ41" s="156"/>
      <c r="BA41" s="156"/>
      <c r="BB41" s="156"/>
      <c r="BC41" s="156"/>
      <c r="BD41" s="156"/>
      <c r="BE41" s="156"/>
      <c r="BF41" s="156"/>
      <c r="BG41" s="156">
        <v>150</v>
      </c>
      <c r="BH41" s="156"/>
      <c r="BI41" s="156"/>
      <c r="BJ41" s="156"/>
      <c r="BK41" s="156"/>
      <c r="BL41" s="156"/>
      <c r="BM41" s="156"/>
      <c r="BN41" s="156"/>
      <c r="BO41" s="156"/>
      <c r="BP41" s="156"/>
      <c r="BQ41" s="157" t="s">
        <v>198</v>
      </c>
      <c r="BR41" s="175"/>
      <c r="BS41" s="175"/>
    </row>
    <row r="42" spans="3:71" ht="21.75" customHeight="1">
      <c r="C42" s="19"/>
      <c r="E42" s="3" t="s">
        <v>200</v>
      </c>
      <c r="H42" s="152" t="s">
        <v>201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7"/>
      <c r="S42" s="162">
        <v>40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56">
        <v>306</v>
      </c>
      <c r="AD42" s="156"/>
      <c r="AE42" s="156"/>
      <c r="AF42" s="156"/>
      <c r="AG42" s="156"/>
      <c r="AH42" s="156"/>
      <c r="AI42" s="156"/>
      <c r="AJ42" s="156"/>
      <c r="AK42" s="156"/>
      <c r="AL42" s="156"/>
      <c r="AM42" s="156">
        <v>15871</v>
      </c>
      <c r="AN42" s="156"/>
      <c r="AO42" s="156"/>
      <c r="AP42" s="156"/>
      <c r="AQ42" s="156"/>
      <c r="AR42" s="156"/>
      <c r="AS42" s="156"/>
      <c r="AT42" s="156"/>
      <c r="AU42" s="156"/>
      <c r="AV42" s="156"/>
      <c r="AW42" s="156">
        <v>825</v>
      </c>
      <c r="AX42" s="156"/>
      <c r="AY42" s="156"/>
      <c r="AZ42" s="156"/>
      <c r="BA42" s="156"/>
      <c r="BB42" s="156"/>
      <c r="BC42" s="156"/>
      <c r="BD42" s="156"/>
      <c r="BE42" s="156"/>
      <c r="BF42" s="156"/>
      <c r="BG42" s="156">
        <v>186</v>
      </c>
      <c r="BH42" s="156"/>
      <c r="BI42" s="156"/>
      <c r="BJ42" s="156"/>
      <c r="BK42" s="156"/>
      <c r="BL42" s="156"/>
      <c r="BM42" s="156"/>
      <c r="BN42" s="156"/>
      <c r="BO42" s="156"/>
      <c r="BP42" s="156"/>
      <c r="BQ42" s="157" t="s">
        <v>200</v>
      </c>
      <c r="BR42" s="175"/>
      <c r="BS42" s="175"/>
    </row>
    <row r="43" spans="3:71" ht="21.75" customHeight="1">
      <c r="C43" s="19"/>
      <c r="E43" s="3" t="s">
        <v>202</v>
      </c>
      <c r="H43" s="152" t="s">
        <v>203</v>
      </c>
      <c r="I43" s="152"/>
      <c r="J43" s="152"/>
      <c r="K43" s="152"/>
      <c r="L43" s="152"/>
      <c r="M43" s="152"/>
      <c r="N43" s="152"/>
      <c r="O43" s="152"/>
      <c r="P43" s="152"/>
      <c r="Q43" s="152"/>
      <c r="R43" s="7"/>
      <c r="S43" s="162">
        <v>48</v>
      </c>
      <c r="T43" s="163"/>
      <c r="U43" s="163"/>
      <c r="V43" s="163"/>
      <c r="W43" s="163"/>
      <c r="X43" s="163"/>
      <c r="Y43" s="163"/>
      <c r="Z43" s="163"/>
      <c r="AA43" s="163"/>
      <c r="AB43" s="163"/>
      <c r="AC43" s="156">
        <v>331</v>
      </c>
      <c r="AD43" s="156"/>
      <c r="AE43" s="156"/>
      <c r="AF43" s="156"/>
      <c r="AG43" s="156"/>
      <c r="AH43" s="156"/>
      <c r="AI43" s="156"/>
      <c r="AJ43" s="156"/>
      <c r="AK43" s="156"/>
      <c r="AL43" s="156"/>
      <c r="AM43" s="156">
        <v>10489</v>
      </c>
      <c r="AN43" s="156"/>
      <c r="AO43" s="156"/>
      <c r="AP43" s="156"/>
      <c r="AQ43" s="156"/>
      <c r="AR43" s="156"/>
      <c r="AS43" s="156"/>
      <c r="AT43" s="156"/>
      <c r="AU43" s="156"/>
      <c r="AV43" s="156"/>
      <c r="AW43" s="156">
        <v>903</v>
      </c>
      <c r="AX43" s="156"/>
      <c r="AY43" s="156"/>
      <c r="AZ43" s="156"/>
      <c r="BA43" s="156"/>
      <c r="BB43" s="156"/>
      <c r="BC43" s="156"/>
      <c r="BD43" s="156"/>
      <c r="BE43" s="156"/>
      <c r="BF43" s="156"/>
      <c r="BG43" s="156">
        <v>63</v>
      </c>
      <c r="BH43" s="156"/>
      <c r="BI43" s="156"/>
      <c r="BJ43" s="156"/>
      <c r="BK43" s="156"/>
      <c r="BL43" s="156"/>
      <c r="BM43" s="156"/>
      <c r="BN43" s="156"/>
      <c r="BO43" s="156"/>
      <c r="BP43" s="156"/>
      <c r="BQ43" s="157" t="s">
        <v>202</v>
      </c>
      <c r="BR43" s="175"/>
      <c r="BS43" s="175"/>
    </row>
    <row r="44" spans="3:71" ht="21.75" customHeight="1">
      <c r="C44" s="19"/>
      <c r="E44" s="3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7"/>
      <c r="S44" s="162"/>
      <c r="T44" s="163"/>
      <c r="U44" s="163"/>
      <c r="V44" s="163"/>
      <c r="W44" s="163"/>
      <c r="X44" s="163"/>
      <c r="Y44" s="163"/>
      <c r="Z44" s="163"/>
      <c r="AA44" s="163"/>
      <c r="AB44" s="163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7"/>
      <c r="BR44" s="175"/>
      <c r="BS44" s="175"/>
    </row>
    <row r="45" spans="2:71" s="20" customFormat="1" ht="21.75" customHeight="1">
      <c r="B45" s="199" t="s">
        <v>204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67"/>
      <c r="O45" s="68"/>
      <c r="P45" s="68"/>
      <c r="Q45" s="68"/>
      <c r="R45" s="49"/>
      <c r="S45" s="184">
        <f>IF((SUM(S47,S59,S67,S78,S83,S89))=0,"－",(SUM(S47,S59,S67,S78,S83,S89)))</f>
        <v>1716</v>
      </c>
      <c r="T45" s="184"/>
      <c r="U45" s="184"/>
      <c r="V45" s="184"/>
      <c r="W45" s="184"/>
      <c r="X45" s="184"/>
      <c r="Y45" s="184"/>
      <c r="Z45" s="184"/>
      <c r="AA45" s="184"/>
      <c r="AB45" s="184"/>
      <c r="AC45" s="184">
        <f>IF((SUM(AC47,AC59,AC67,AC78,AC83,AC89))=0,"－",(SUM(AC47,AC59,AC67,AC78,AC83,AC89)))</f>
        <v>9520</v>
      </c>
      <c r="AD45" s="184"/>
      <c r="AE45" s="184"/>
      <c r="AF45" s="184"/>
      <c r="AG45" s="184"/>
      <c r="AH45" s="184"/>
      <c r="AI45" s="184"/>
      <c r="AJ45" s="184"/>
      <c r="AK45" s="184"/>
      <c r="AL45" s="184"/>
      <c r="AM45" s="184">
        <f>IF((SUM(AM47,AM59,AM67,AM78,AM83,AM89))=0,"－",(SUM(AM47,AM59,AM67,AM78,AM83,AM89)))</f>
        <v>128532</v>
      </c>
      <c r="AN45" s="184"/>
      <c r="AO45" s="184"/>
      <c r="AP45" s="184"/>
      <c r="AQ45" s="184"/>
      <c r="AR45" s="184"/>
      <c r="AS45" s="184"/>
      <c r="AT45" s="184"/>
      <c r="AU45" s="184"/>
      <c r="AV45" s="184"/>
      <c r="AW45" s="184">
        <f>IF((SUM(AW47,AW59,AW67,AW78,AW83,AW89))=0,"…",(SUM(AW47,AW59,AW67,AW78,AW83,AW89)))</f>
        <v>12395</v>
      </c>
      <c r="AX45" s="184"/>
      <c r="AY45" s="184"/>
      <c r="AZ45" s="184"/>
      <c r="BA45" s="184"/>
      <c r="BB45" s="184"/>
      <c r="BC45" s="184"/>
      <c r="BD45" s="184"/>
      <c r="BE45" s="184"/>
      <c r="BF45" s="184"/>
      <c r="BG45" s="184">
        <f>IF((SUM(BG47,BG59,BG67,BG78,BG83,BG89))=0,"…",(SUM(BG47,BG59,BG67,BG78,BG83,BG89)))</f>
        <v>4921</v>
      </c>
      <c r="BH45" s="184"/>
      <c r="BI45" s="184"/>
      <c r="BJ45" s="184"/>
      <c r="BK45" s="184"/>
      <c r="BL45" s="184"/>
      <c r="BM45" s="184"/>
      <c r="BN45" s="184"/>
      <c r="BO45" s="184"/>
      <c r="BP45" s="184"/>
      <c r="BQ45" s="116" t="s">
        <v>205</v>
      </c>
      <c r="BR45" s="117"/>
      <c r="BS45" s="117"/>
    </row>
    <row r="46" spans="3:71" ht="21.75" customHeight="1">
      <c r="C46" s="19"/>
      <c r="E46" s="3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7"/>
      <c r="S46" s="162"/>
      <c r="T46" s="163"/>
      <c r="U46" s="163"/>
      <c r="V46" s="163"/>
      <c r="W46" s="163"/>
      <c r="X46" s="163"/>
      <c r="Y46" s="163"/>
      <c r="Z46" s="163"/>
      <c r="AA46" s="163"/>
      <c r="AB46" s="163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7"/>
      <c r="BR46" s="175"/>
      <c r="BS46" s="175"/>
    </row>
    <row r="47" spans="3:71" ht="21.75" customHeight="1">
      <c r="C47" s="73" t="s">
        <v>206</v>
      </c>
      <c r="D47" s="74"/>
      <c r="E47" s="75"/>
      <c r="F47" s="74"/>
      <c r="G47" s="74"/>
      <c r="H47" s="153" t="s">
        <v>207</v>
      </c>
      <c r="I47" s="153"/>
      <c r="J47" s="153"/>
      <c r="K47" s="153"/>
      <c r="L47" s="153"/>
      <c r="M47" s="153"/>
      <c r="N47" s="153"/>
      <c r="O47" s="153"/>
      <c r="P47" s="153"/>
      <c r="Q47" s="153"/>
      <c r="R47" s="76"/>
      <c r="S47" s="170">
        <f>IF((SUM(S49,S57))=0,"－",(SUM(S49,S57)))</f>
        <v>6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>
        <f>IF((SUM(AC49,AC57))=0,"－",(SUM(AC49,AC57)))</f>
        <v>911</v>
      </c>
      <c r="AD47" s="164"/>
      <c r="AE47" s="164"/>
      <c r="AF47" s="164"/>
      <c r="AG47" s="164"/>
      <c r="AH47" s="164"/>
      <c r="AI47" s="164"/>
      <c r="AJ47" s="164"/>
      <c r="AK47" s="164"/>
      <c r="AL47" s="164"/>
      <c r="AM47" s="164">
        <f>IF((SUM(AM49,AM57))=0,"－",(SUM(AM49,AM57)))</f>
        <v>15924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>
        <f>IF((SUM(AW49,AW57))=0,"…",(SUM(AW49,AW57)))</f>
        <v>1793</v>
      </c>
      <c r="AX47" s="164"/>
      <c r="AY47" s="164"/>
      <c r="AZ47" s="164"/>
      <c r="BA47" s="164"/>
      <c r="BB47" s="164"/>
      <c r="BC47" s="164"/>
      <c r="BD47" s="164"/>
      <c r="BE47" s="164"/>
      <c r="BF47" s="164"/>
      <c r="BG47" s="164">
        <f>IF((SUM(BG49,BG57))=0,"…",(SUM(BG49,BG57)))</f>
        <v>285</v>
      </c>
      <c r="BH47" s="164"/>
      <c r="BI47" s="164"/>
      <c r="BJ47" s="164"/>
      <c r="BK47" s="164"/>
      <c r="BL47" s="164"/>
      <c r="BM47" s="164"/>
      <c r="BN47" s="164"/>
      <c r="BO47" s="164"/>
      <c r="BP47" s="165"/>
      <c r="BQ47" s="166" t="s">
        <v>206</v>
      </c>
      <c r="BR47" s="167"/>
      <c r="BS47" s="167"/>
    </row>
    <row r="48" spans="3:71" ht="21.75" customHeight="1">
      <c r="C48" s="19"/>
      <c r="E48" s="3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7"/>
      <c r="S48" s="162"/>
      <c r="T48" s="163"/>
      <c r="U48" s="163"/>
      <c r="V48" s="163"/>
      <c r="W48" s="163"/>
      <c r="X48" s="163"/>
      <c r="Y48" s="163"/>
      <c r="Z48" s="163"/>
      <c r="AA48" s="163"/>
      <c r="AB48" s="163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7"/>
      <c r="BR48" s="175"/>
      <c r="BS48" s="175"/>
    </row>
    <row r="49" spans="1:71" ht="21.75" customHeight="1" thickBot="1">
      <c r="A49" s="41"/>
      <c r="B49" s="41"/>
      <c r="C49" s="19"/>
      <c r="E49" s="3" t="s">
        <v>208</v>
      </c>
      <c r="H49" s="171" t="s">
        <v>209</v>
      </c>
      <c r="I49" s="171"/>
      <c r="J49" s="171"/>
      <c r="K49" s="171"/>
      <c r="L49" s="171"/>
      <c r="M49" s="171"/>
      <c r="N49" s="171"/>
      <c r="O49" s="171"/>
      <c r="P49" s="171"/>
      <c r="Q49" s="171"/>
      <c r="R49" s="7"/>
      <c r="S49" s="160">
        <v>3</v>
      </c>
      <c r="T49" s="161"/>
      <c r="U49" s="161"/>
      <c r="V49" s="161"/>
      <c r="W49" s="161"/>
      <c r="X49" s="161"/>
      <c r="Y49" s="161"/>
      <c r="Z49" s="161"/>
      <c r="AA49" s="161"/>
      <c r="AB49" s="161"/>
      <c r="AC49" s="156">
        <v>901</v>
      </c>
      <c r="AD49" s="156"/>
      <c r="AE49" s="156"/>
      <c r="AF49" s="156"/>
      <c r="AG49" s="156"/>
      <c r="AH49" s="156"/>
      <c r="AI49" s="156"/>
      <c r="AJ49" s="156"/>
      <c r="AK49" s="156"/>
      <c r="AL49" s="156"/>
      <c r="AM49" s="156">
        <v>15747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>
        <v>1762</v>
      </c>
      <c r="AX49" s="156"/>
      <c r="AY49" s="156"/>
      <c r="AZ49" s="156"/>
      <c r="BA49" s="156"/>
      <c r="BB49" s="156"/>
      <c r="BC49" s="156"/>
      <c r="BD49" s="156"/>
      <c r="BE49" s="156"/>
      <c r="BF49" s="156"/>
      <c r="BG49" s="156">
        <v>285</v>
      </c>
      <c r="BH49" s="156"/>
      <c r="BI49" s="156"/>
      <c r="BJ49" s="156"/>
      <c r="BK49" s="156"/>
      <c r="BL49" s="156"/>
      <c r="BM49" s="156"/>
      <c r="BN49" s="156"/>
      <c r="BO49" s="156"/>
      <c r="BP49" s="156"/>
      <c r="BQ49" s="157" t="s">
        <v>208</v>
      </c>
      <c r="BR49" s="175"/>
      <c r="BS49" s="175"/>
    </row>
    <row r="50" spans="2:71" ht="21.75" customHeight="1">
      <c r="B50" s="139" t="s">
        <v>286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98"/>
      <c r="T50" s="98"/>
      <c r="U50" s="98"/>
      <c r="V50" s="98"/>
      <c r="W50" s="98"/>
      <c r="X50" s="23"/>
      <c r="Z50" s="12"/>
      <c r="AA50" s="12"/>
      <c r="AB50" s="12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3" t="s">
        <v>275</v>
      </c>
      <c r="BO50" s="159"/>
      <c r="BP50" s="159"/>
      <c r="BQ50" s="159"/>
      <c r="BR50" s="159"/>
      <c r="BS50" s="159"/>
    </row>
    <row r="51" spans="2:71" ht="18" customHeight="1">
      <c r="B51" s="98" t="s">
        <v>287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25"/>
      <c r="Z51" s="25"/>
      <c r="AA51" s="25"/>
      <c r="BO51" s="100" t="s">
        <v>210</v>
      </c>
      <c r="BP51" s="155"/>
      <c r="BQ51" s="155"/>
      <c r="BR51" s="155"/>
      <c r="BS51" s="155"/>
    </row>
    <row r="52" spans="2:71" ht="18" customHeight="1">
      <c r="B52" s="98" t="s">
        <v>288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25"/>
      <c r="Z52" s="25"/>
      <c r="AA52" s="25"/>
      <c r="BO52" s="31"/>
      <c r="BP52" s="32"/>
      <c r="BQ52" s="32"/>
      <c r="BR52" s="32"/>
      <c r="BS52" s="32"/>
    </row>
    <row r="53" spans="2:71" s="39" customFormat="1" ht="21.75" customHeight="1">
      <c r="B53" s="198" t="s">
        <v>211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5" t="s">
        <v>212</v>
      </c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</row>
    <row r="54" spans="1:71" ht="21.75" customHeight="1" thickBot="1">
      <c r="A54" s="41"/>
      <c r="B54" s="108" t="s">
        <v>213</v>
      </c>
      <c r="C54" s="108"/>
      <c r="D54" s="108"/>
      <c r="E54" s="108"/>
      <c r="F54" s="108"/>
      <c r="G54" s="108"/>
      <c r="H54" s="108"/>
      <c r="I54" s="108"/>
      <c r="J54" s="40"/>
      <c r="BP54" s="106" t="s">
        <v>142</v>
      </c>
      <c r="BQ54" s="196"/>
      <c r="BR54" s="196"/>
      <c r="BS54" s="196"/>
    </row>
    <row r="55" spans="1:71" ht="21.75" customHeight="1">
      <c r="A55" s="121" t="s">
        <v>143</v>
      </c>
      <c r="B55" s="121"/>
      <c r="C55" s="121"/>
      <c r="D55" s="121"/>
      <c r="E55" s="121"/>
      <c r="F55" s="133"/>
      <c r="G55" s="185" t="s">
        <v>144</v>
      </c>
      <c r="H55" s="174"/>
      <c r="I55" s="174"/>
      <c r="J55" s="186"/>
      <c r="K55" s="186"/>
      <c r="L55" s="186"/>
      <c r="M55" s="186"/>
      <c r="N55" s="186"/>
      <c r="O55" s="186"/>
      <c r="P55" s="186"/>
      <c r="Q55" s="186"/>
      <c r="R55" s="187"/>
      <c r="S55" s="176" t="s">
        <v>145</v>
      </c>
      <c r="T55" s="176"/>
      <c r="U55" s="176"/>
      <c r="V55" s="176"/>
      <c r="W55" s="176"/>
      <c r="X55" s="176"/>
      <c r="Y55" s="176"/>
      <c r="Z55" s="176"/>
      <c r="AA55" s="176"/>
      <c r="AB55" s="176"/>
      <c r="AC55" s="176" t="s">
        <v>146</v>
      </c>
      <c r="AD55" s="176"/>
      <c r="AE55" s="176"/>
      <c r="AF55" s="176"/>
      <c r="AG55" s="176"/>
      <c r="AH55" s="176"/>
      <c r="AI55" s="176"/>
      <c r="AJ55" s="176"/>
      <c r="AK55" s="176"/>
      <c r="AL55" s="176"/>
      <c r="AM55" s="176" t="s">
        <v>147</v>
      </c>
      <c r="AN55" s="176"/>
      <c r="AO55" s="176"/>
      <c r="AP55" s="176"/>
      <c r="AQ55" s="176"/>
      <c r="AR55" s="176"/>
      <c r="AS55" s="176"/>
      <c r="AT55" s="176"/>
      <c r="AU55" s="176"/>
      <c r="AV55" s="176"/>
      <c r="AW55" s="176" t="s">
        <v>148</v>
      </c>
      <c r="AX55" s="176"/>
      <c r="AY55" s="176"/>
      <c r="AZ55" s="176"/>
      <c r="BA55" s="176"/>
      <c r="BB55" s="176"/>
      <c r="BC55" s="176"/>
      <c r="BD55" s="176"/>
      <c r="BE55" s="176"/>
      <c r="BF55" s="176"/>
      <c r="BG55" s="176" t="s">
        <v>149</v>
      </c>
      <c r="BH55" s="176"/>
      <c r="BI55" s="176"/>
      <c r="BJ55" s="176"/>
      <c r="BK55" s="176"/>
      <c r="BL55" s="176"/>
      <c r="BM55" s="176"/>
      <c r="BN55" s="176"/>
      <c r="BO55" s="176"/>
      <c r="BP55" s="176"/>
      <c r="BQ55" s="178" t="s">
        <v>143</v>
      </c>
      <c r="BR55" s="179"/>
      <c r="BS55" s="180"/>
    </row>
    <row r="56" spans="1:71" ht="21.75" customHeight="1">
      <c r="A56" s="123"/>
      <c r="B56" s="123"/>
      <c r="C56" s="123"/>
      <c r="D56" s="123"/>
      <c r="E56" s="123"/>
      <c r="F56" s="134"/>
      <c r="G56" s="188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90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81"/>
      <c r="BR56" s="181"/>
      <c r="BS56" s="182"/>
    </row>
    <row r="57" spans="3:71" ht="21.75" customHeight="1">
      <c r="C57" s="19"/>
      <c r="E57" s="3" t="s">
        <v>214</v>
      </c>
      <c r="H57" s="152" t="s">
        <v>215</v>
      </c>
      <c r="I57" s="152"/>
      <c r="J57" s="152"/>
      <c r="K57" s="152"/>
      <c r="L57" s="152"/>
      <c r="M57" s="152"/>
      <c r="N57" s="152"/>
      <c r="O57" s="152"/>
      <c r="P57" s="152"/>
      <c r="Q57" s="152"/>
      <c r="R57" s="7"/>
      <c r="S57" s="162">
        <v>3</v>
      </c>
      <c r="T57" s="163"/>
      <c r="U57" s="163"/>
      <c r="V57" s="163"/>
      <c r="W57" s="163"/>
      <c r="X57" s="163"/>
      <c r="Y57" s="163"/>
      <c r="Z57" s="163"/>
      <c r="AA57" s="163"/>
      <c r="AB57" s="163"/>
      <c r="AC57" s="156">
        <v>10</v>
      </c>
      <c r="AD57" s="156"/>
      <c r="AE57" s="156"/>
      <c r="AF57" s="156"/>
      <c r="AG57" s="156"/>
      <c r="AH57" s="156"/>
      <c r="AI57" s="156"/>
      <c r="AJ57" s="156"/>
      <c r="AK57" s="156"/>
      <c r="AL57" s="156"/>
      <c r="AM57" s="156">
        <v>177</v>
      </c>
      <c r="AN57" s="156"/>
      <c r="AO57" s="156"/>
      <c r="AP57" s="156"/>
      <c r="AQ57" s="156"/>
      <c r="AR57" s="156"/>
      <c r="AS57" s="156"/>
      <c r="AT57" s="156"/>
      <c r="AU57" s="156"/>
      <c r="AV57" s="156"/>
      <c r="AW57" s="156">
        <v>31</v>
      </c>
      <c r="AX57" s="156"/>
      <c r="AY57" s="156"/>
      <c r="AZ57" s="156"/>
      <c r="BA57" s="156"/>
      <c r="BB57" s="156"/>
      <c r="BC57" s="156"/>
      <c r="BD57" s="156"/>
      <c r="BE57" s="156"/>
      <c r="BF57" s="156"/>
      <c r="BG57" s="156" t="s">
        <v>131</v>
      </c>
      <c r="BH57" s="156"/>
      <c r="BI57" s="156"/>
      <c r="BJ57" s="156"/>
      <c r="BK57" s="156"/>
      <c r="BL57" s="156"/>
      <c r="BM57" s="156"/>
      <c r="BN57" s="156"/>
      <c r="BO57" s="156"/>
      <c r="BP57" s="156"/>
      <c r="BQ57" s="157" t="s">
        <v>214</v>
      </c>
      <c r="BR57" s="175"/>
      <c r="BS57" s="175"/>
    </row>
    <row r="58" spans="3:71" ht="21.75" customHeight="1">
      <c r="C58" s="27"/>
      <c r="D58" s="27"/>
      <c r="E58" s="27"/>
      <c r="F58" s="27"/>
      <c r="G58" s="27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24"/>
      <c r="S58" s="162"/>
      <c r="T58" s="163"/>
      <c r="U58" s="163"/>
      <c r="V58" s="163"/>
      <c r="W58" s="163"/>
      <c r="X58" s="163"/>
      <c r="Y58" s="163"/>
      <c r="Z58" s="163"/>
      <c r="AA58" s="163"/>
      <c r="AB58" s="163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7"/>
      <c r="BR58" s="175"/>
      <c r="BS58" s="175"/>
    </row>
    <row r="59" spans="3:71" ht="21.75" customHeight="1">
      <c r="C59" s="73" t="s">
        <v>216</v>
      </c>
      <c r="D59" s="74"/>
      <c r="E59" s="75"/>
      <c r="F59" s="74"/>
      <c r="G59" s="74"/>
      <c r="H59" s="153" t="s">
        <v>217</v>
      </c>
      <c r="I59" s="153"/>
      <c r="J59" s="153"/>
      <c r="K59" s="153"/>
      <c r="L59" s="153"/>
      <c r="M59" s="153"/>
      <c r="N59" s="153"/>
      <c r="O59" s="153"/>
      <c r="P59" s="153"/>
      <c r="Q59" s="153"/>
      <c r="R59" s="76"/>
      <c r="S59" s="170">
        <f>IF((SUM(S61:AB65))=0,"－",(SUM(S61:AB65)))</f>
        <v>198</v>
      </c>
      <c r="T59" s="164"/>
      <c r="U59" s="164"/>
      <c r="V59" s="164"/>
      <c r="W59" s="164"/>
      <c r="X59" s="164"/>
      <c r="Y59" s="164"/>
      <c r="Z59" s="164"/>
      <c r="AA59" s="164"/>
      <c r="AB59" s="164"/>
      <c r="AC59" s="164">
        <f>IF((SUM(AC61:AL65))=0,"－",(SUM(AC61:AL65)))</f>
        <v>665</v>
      </c>
      <c r="AD59" s="164"/>
      <c r="AE59" s="164"/>
      <c r="AF59" s="164"/>
      <c r="AG59" s="164"/>
      <c r="AH59" s="164"/>
      <c r="AI59" s="164"/>
      <c r="AJ59" s="164"/>
      <c r="AK59" s="164"/>
      <c r="AL59" s="164"/>
      <c r="AM59" s="164">
        <f>IF((SUM(AM61:AV65))=0,"－",(SUM(AM61:AV65)))</f>
        <v>7065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>
        <f>IF((SUM(AW61:BF65))=0,"…",(SUM(AW61:BF65)))</f>
        <v>1869</v>
      </c>
      <c r="AX59" s="164"/>
      <c r="AY59" s="164"/>
      <c r="AZ59" s="164"/>
      <c r="BA59" s="164"/>
      <c r="BB59" s="164"/>
      <c r="BC59" s="164"/>
      <c r="BD59" s="164"/>
      <c r="BE59" s="164"/>
      <c r="BF59" s="164"/>
      <c r="BG59" s="164">
        <f>IF((SUM(BG61:BP65))=0,"…",(SUM(BG61:BP65)))</f>
        <v>133</v>
      </c>
      <c r="BH59" s="164"/>
      <c r="BI59" s="164"/>
      <c r="BJ59" s="164"/>
      <c r="BK59" s="164"/>
      <c r="BL59" s="164"/>
      <c r="BM59" s="164"/>
      <c r="BN59" s="164"/>
      <c r="BO59" s="164"/>
      <c r="BP59" s="165"/>
      <c r="BQ59" s="166" t="s">
        <v>216</v>
      </c>
      <c r="BR59" s="167"/>
      <c r="BS59" s="167"/>
    </row>
    <row r="60" spans="3:71" ht="21.75" customHeight="1">
      <c r="C60" s="19"/>
      <c r="E60" s="3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7"/>
      <c r="S60" s="162"/>
      <c r="T60" s="163"/>
      <c r="U60" s="163"/>
      <c r="V60" s="163"/>
      <c r="W60" s="163"/>
      <c r="X60" s="163"/>
      <c r="Y60" s="163"/>
      <c r="Z60" s="163"/>
      <c r="AA60" s="163"/>
      <c r="AB60" s="163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7"/>
      <c r="BR60" s="175"/>
      <c r="BS60" s="175"/>
    </row>
    <row r="61" spans="3:71" ht="21.75" customHeight="1">
      <c r="C61" s="22"/>
      <c r="D61" s="12"/>
      <c r="E61" s="13" t="s">
        <v>218</v>
      </c>
      <c r="F61" s="12"/>
      <c r="G61" s="12"/>
      <c r="H61" s="152" t="s">
        <v>219</v>
      </c>
      <c r="I61" s="152"/>
      <c r="J61" s="152"/>
      <c r="K61" s="152"/>
      <c r="L61" s="152"/>
      <c r="M61" s="152"/>
      <c r="N61" s="152"/>
      <c r="O61" s="152"/>
      <c r="P61" s="152"/>
      <c r="Q61" s="152"/>
      <c r="R61" s="7"/>
      <c r="S61" s="162">
        <v>39</v>
      </c>
      <c r="T61" s="156"/>
      <c r="U61" s="156"/>
      <c r="V61" s="156"/>
      <c r="W61" s="156"/>
      <c r="X61" s="156"/>
      <c r="Y61" s="156"/>
      <c r="Z61" s="156"/>
      <c r="AA61" s="156"/>
      <c r="AB61" s="156"/>
      <c r="AC61" s="156">
        <v>173</v>
      </c>
      <c r="AD61" s="156"/>
      <c r="AE61" s="156"/>
      <c r="AF61" s="156"/>
      <c r="AG61" s="156"/>
      <c r="AH61" s="156"/>
      <c r="AI61" s="156"/>
      <c r="AJ61" s="156"/>
      <c r="AK61" s="156"/>
      <c r="AL61" s="156"/>
      <c r="AM61" s="156">
        <v>1802</v>
      </c>
      <c r="AN61" s="156"/>
      <c r="AO61" s="156"/>
      <c r="AP61" s="156"/>
      <c r="AQ61" s="156"/>
      <c r="AR61" s="156"/>
      <c r="AS61" s="156"/>
      <c r="AT61" s="156"/>
      <c r="AU61" s="156"/>
      <c r="AV61" s="156"/>
      <c r="AW61" s="156">
        <v>618</v>
      </c>
      <c r="AX61" s="156"/>
      <c r="AY61" s="156"/>
      <c r="AZ61" s="156"/>
      <c r="BA61" s="156"/>
      <c r="BB61" s="156"/>
      <c r="BC61" s="156"/>
      <c r="BD61" s="156"/>
      <c r="BE61" s="156"/>
      <c r="BF61" s="156"/>
      <c r="BG61" s="156">
        <v>90</v>
      </c>
      <c r="BH61" s="156"/>
      <c r="BI61" s="156"/>
      <c r="BJ61" s="156"/>
      <c r="BK61" s="156"/>
      <c r="BL61" s="156"/>
      <c r="BM61" s="156"/>
      <c r="BN61" s="156"/>
      <c r="BO61" s="156"/>
      <c r="BP61" s="156"/>
      <c r="BQ61" s="157" t="s">
        <v>218</v>
      </c>
      <c r="BR61" s="175"/>
      <c r="BS61" s="175"/>
    </row>
    <row r="62" spans="3:71" ht="21.75" customHeight="1">
      <c r="C62" s="22"/>
      <c r="D62" s="12"/>
      <c r="E62" s="13" t="s">
        <v>220</v>
      </c>
      <c r="F62" s="12"/>
      <c r="G62" s="12"/>
      <c r="H62" s="152" t="s">
        <v>221</v>
      </c>
      <c r="I62" s="152"/>
      <c r="J62" s="152"/>
      <c r="K62" s="152"/>
      <c r="L62" s="152"/>
      <c r="M62" s="152"/>
      <c r="N62" s="152"/>
      <c r="O62" s="152"/>
      <c r="P62" s="152"/>
      <c r="Q62" s="152"/>
      <c r="R62" s="7"/>
      <c r="S62" s="162">
        <v>23</v>
      </c>
      <c r="T62" s="156"/>
      <c r="U62" s="156"/>
      <c r="V62" s="156"/>
      <c r="W62" s="156"/>
      <c r="X62" s="156"/>
      <c r="Y62" s="156"/>
      <c r="Z62" s="156"/>
      <c r="AA62" s="156"/>
      <c r="AB62" s="156"/>
      <c r="AC62" s="156">
        <v>93</v>
      </c>
      <c r="AD62" s="156"/>
      <c r="AE62" s="156"/>
      <c r="AF62" s="156"/>
      <c r="AG62" s="156"/>
      <c r="AH62" s="156"/>
      <c r="AI62" s="156"/>
      <c r="AJ62" s="156"/>
      <c r="AK62" s="156"/>
      <c r="AL62" s="156"/>
      <c r="AM62" s="156">
        <v>1200</v>
      </c>
      <c r="AN62" s="156"/>
      <c r="AO62" s="156"/>
      <c r="AP62" s="156"/>
      <c r="AQ62" s="156"/>
      <c r="AR62" s="156"/>
      <c r="AS62" s="156"/>
      <c r="AT62" s="156"/>
      <c r="AU62" s="156"/>
      <c r="AV62" s="156"/>
      <c r="AW62" s="156">
        <v>217</v>
      </c>
      <c r="AX62" s="156"/>
      <c r="AY62" s="156"/>
      <c r="AZ62" s="156"/>
      <c r="BA62" s="156"/>
      <c r="BB62" s="156"/>
      <c r="BC62" s="156"/>
      <c r="BD62" s="156"/>
      <c r="BE62" s="156"/>
      <c r="BF62" s="156"/>
      <c r="BG62" s="156">
        <v>28</v>
      </c>
      <c r="BH62" s="156"/>
      <c r="BI62" s="156"/>
      <c r="BJ62" s="156"/>
      <c r="BK62" s="156"/>
      <c r="BL62" s="156"/>
      <c r="BM62" s="156"/>
      <c r="BN62" s="156"/>
      <c r="BO62" s="156"/>
      <c r="BP62" s="156"/>
      <c r="BQ62" s="157" t="s">
        <v>220</v>
      </c>
      <c r="BR62" s="175"/>
      <c r="BS62" s="175"/>
    </row>
    <row r="63" spans="3:71" ht="21.75" customHeight="1">
      <c r="C63" s="19"/>
      <c r="E63" s="3" t="s">
        <v>222</v>
      </c>
      <c r="H63" s="152" t="s">
        <v>223</v>
      </c>
      <c r="I63" s="152"/>
      <c r="J63" s="152"/>
      <c r="K63" s="152"/>
      <c r="L63" s="152"/>
      <c r="M63" s="152"/>
      <c r="N63" s="152"/>
      <c r="O63" s="152"/>
      <c r="P63" s="152"/>
      <c r="Q63" s="152"/>
      <c r="R63" s="7"/>
      <c r="S63" s="162">
        <v>81</v>
      </c>
      <c r="T63" s="163"/>
      <c r="U63" s="163"/>
      <c r="V63" s="163"/>
      <c r="W63" s="163"/>
      <c r="X63" s="163"/>
      <c r="Y63" s="163"/>
      <c r="Z63" s="163"/>
      <c r="AA63" s="163"/>
      <c r="AB63" s="163"/>
      <c r="AC63" s="156">
        <v>206</v>
      </c>
      <c r="AD63" s="156"/>
      <c r="AE63" s="156"/>
      <c r="AF63" s="156"/>
      <c r="AG63" s="156"/>
      <c r="AH63" s="156"/>
      <c r="AI63" s="156"/>
      <c r="AJ63" s="156"/>
      <c r="AK63" s="156"/>
      <c r="AL63" s="156"/>
      <c r="AM63" s="156">
        <v>2098</v>
      </c>
      <c r="AN63" s="156"/>
      <c r="AO63" s="156"/>
      <c r="AP63" s="156"/>
      <c r="AQ63" s="156"/>
      <c r="AR63" s="156"/>
      <c r="AS63" s="156"/>
      <c r="AT63" s="156"/>
      <c r="AU63" s="156"/>
      <c r="AV63" s="156"/>
      <c r="AW63" s="156">
        <v>520</v>
      </c>
      <c r="AX63" s="156"/>
      <c r="AY63" s="156"/>
      <c r="AZ63" s="156"/>
      <c r="BA63" s="156"/>
      <c r="BB63" s="156"/>
      <c r="BC63" s="156"/>
      <c r="BD63" s="156"/>
      <c r="BE63" s="156"/>
      <c r="BF63" s="156"/>
      <c r="BG63" s="156">
        <v>9</v>
      </c>
      <c r="BH63" s="156"/>
      <c r="BI63" s="156"/>
      <c r="BJ63" s="156"/>
      <c r="BK63" s="156"/>
      <c r="BL63" s="156"/>
      <c r="BM63" s="156"/>
      <c r="BN63" s="156"/>
      <c r="BO63" s="156"/>
      <c r="BP63" s="156"/>
      <c r="BQ63" s="157" t="s">
        <v>222</v>
      </c>
      <c r="BR63" s="174"/>
      <c r="BS63" s="174"/>
    </row>
    <row r="64" spans="3:71" ht="21.75" customHeight="1">
      <c r="C64" s="19"/>
      <c r="E64" s="3" t="s">
        <v>224</v>
      </c>
      <c r="H64" s="152" t="s">
        <v>225</v>
      </c>
      <c r="I64" s="152"/>
      <c r="J64" s="152"/>
      <c r="K64" s="152"/>
      <c r="L64" s="152"/>
      <c r="M64" s="152"/>
      <c r="N64" s="152"/>
      <c r="O64" s="152"/>
      <c r="P64" s="152"/>
      <c r="Q64" s="152"/>
      <c r="R64" s="7"/>
      <c r="S64" s="162">
        <v>14</v>
      </c>
      <c r="T64" s="163"/>
      <c r="U64" s="163"/>
      <c r="V64" s="163"/>
      <c r="W64" s="163"/>
      <c r="X64" s="163"/>
      <c r="Y64" s="163"/>
      <c r="Z64" s="163"/>
      <c r="AA64" s="163"/>
      <c r="AB64" s="163"/>
      <c r="AC64" s="156">
        <v>30</v>
      </c>
      <c r="AD64" s="156"/>
      <c r="AE64" s="156"/>
      <c r="AF64" s="156"/>
      <c r="AG64" s="156"/>
      <c r="AH64" s="156"/>
      <c r="AI64" s="156"/>
      <c r="AJ64" s="156"/>
      <c r="AK64" s="156"/>
      <c r="AL64" s="156"/>
      <c r="AM64" s="156">
        <v>424</v>
      </c>
      <c r="AN64" s="156"/>
      <c r="AO64" s="156"/>
      <c r="AP64" s="156"/>
      <c r="AQ64" s="156"/>
      <c r="AR64" s="156"/>
      <c r="AS64" s="156"/>
      <c r="AT64" s="156"/>
      <c r="AU64" s="156"/>
      <c r="AV64" s="156"/>
      <c r="AW64" s="156">
        <v>146</v>
      </c>
      <c r="AX64" s="156"/>
      <c r="AY64" s="156"/>
      <c r="AZ64" s="156"/>
      <c r="BA64" s="156"/>
      <c r="BB64" s="156"/>
      <c r="BC64" s="156"/>
      <c r="BD64" s="156"/>
      <c r="BE64" s="156"/>
      <c r="BF64" s="156"/>
      <c r="BG64" s="156" t="s">
        <v>131</v>
      </c>
      <c r="BH64" s="156"/>
      <c r="BI64" s="156"/>
      <c r="BJ64" s="156"/>
      <c r="BK64" s="156"/>
      <c r="BL64" s="156"/>
      <c r="BM64" s="156"/>
      <c r="BN64" s="156"/>
      <c r="BO64" s="156"/>
      <c r="BP64" s="156"/>
      <c r="BQ64" s="157" t="s">
        <v>224</v>
      </c>
      <c r="BR64" s="174"/>
      <c r="BS64" s="174"/>
    </row>
    <row r="65" spans="3:71" ht="21.75" customHeight="1">
      <c r="C65" s="19"/>
      <c r="E65" s="3" t="s">
        <v>226</v>
      </c>
      <c r="H65" s="173" t="s">
        <v>227</v>
      </c>
      <c r="I65" s="173"/>
      <c r="J65" s="173"/>
      <c r="K65" s="173"/>
      <c r="L65" s="173"/>
      <c r="M65" s="173"/>
      <c r="N65" s="173"/>
      <c r="O65" s="173"/>
      <c r="P65" s="173"/>
      <c r="Q65" s="173"/>
      <c r="R65" s="7"/>
      <c r="S65" s="162">
        <v>41</v>
      </c>
      <c r="T65" s="163"/>
      <c r="U65" s="163"/>
      <c r="V65" s="163"/>
      <c r="W65" s="163"/>
      <c r="X65" s="163"/>
      <c r="Y65" s="163"/>
      <c r="Z65" s="163"/>
      <c r="AA65" s="163"/>
      <c r="AB65" s="163"/>
      <c r="AC65" s="156">
        <v>163</v>
      </c>
      <c r="AD65" s="156"/>
      <c r="AE65" s="156"/>
      <c r="AF65" s="156"/>
      <c r="AG65" s="156"/>
      <c r="AH65" s="156"/>
      <c r="AI65" s="156"/>
      <c r="AJ65" s="156"/>
      <c r="AK65" s="156"/>
      <c r="AL65" s="156"/>
      <c r="AM65" s="156">
        <v>1541</v>
      </c>
      <c r="AN65" s="156"/>
      <c r="AO65" s="156"/>
      <c r="AP65" s="156"/>
      <c r="AQ65" s="156"/>
      <c r="AR65" s="156"/>
      <c r="AS65" s="156"/>
      <c r="AT65" s="156"/>
      <c r="AU65" s="156"/>
      <c r="AV65" s="156"/>
      <c r="AW65" s="156">
        <v>368</v>
      </c>
      <c r="AX65" s="156"/>
      <c r="AY65" s="156"/>
      <c r="AZ65" s="156"/>
      <c r="BA65" s="156"/>
      <c r="BB65" s="156"/>
      <c r="BC65" s="156"/>
      <c r="BD65" s="156"/>
      <c r="BE65" s="156"/>
      <c r="BF65" s="156"/>
      <c r="BG65" s="156">
        <v>6</v>
      </c>
      <c r="BH65" s="156"/>
      <c r="BI65" s="156"/>
      <c r="BJ65" s="156"/>
      <c r="BK65" s="156"/>
      <c r="BL65" s="156"/>
      <c r="BM65" s="156"/>
      <c r="BN65" s="156"/>
      <c r="BO65" s="156"/>
      <c r="BP65" s="156"/>
      <c r="BQ65" s="157" t="s">
        <v>226</v>
      </c>
      <c r="BR65" s="174"/>
      <c r="BS65" s="174"/>
    </row>
    <row r="66" spans="3:71" ht="21.75" customHeight="1">
      <c r="C66" s="19"/>
      <c r="E66" s="3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7"/>
      <c r="S66" s="162"/>
      <c r="T66" s="163"/>
      <c r="U66" s="163"/>
      <c r="V66" s="163"/>
      <c r="W66" s="163"/>
      <c r="X66" s="163"/>
      <c r="Y66" s="163"/>
      <c r="Z66" s="163"/>
      <c r="AA66" s="163"/>
      <c r="AB66" s="163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7"/>
      <c r="BR66" s="158"/>
      <c r="BS66" s="158"/>
    </row>
    <row r="67" spans="3:71" ht="21.75" customHeight="1">
      <c r="C67" s="73" t="s">
        <v>133</v>
      </c>
      <c r="D67" s="74"/>
      <c r="E67" s="75"/>
      <c r="F67" s="74"/>
      <c r="G67" s="74"/>
      <c r="H67" s="153" t="s">
        <v>228</v>
      </c>
      <c r="I67" s="153"/>
      <c r="J67" s="153"/>
      <c r="K67" s="153"/>
      <c r="L67" s="153"/>
      <c r="M67" s="153"/>
      <c r="N67" s="153"/>
      <c r="O67" s="153"/>
      <c r="P67" s="153"/>
      <c r="Q67" s="153"/>
      <c r="R67" s="76"/>
      <c r="S67" s="170">
        <f>IF((SUM(S69:AB76))=0,"－",(SUM(S69:AB76)))</f>
        <v>694</v>
      </c>
      <c r="T67" s="164"/>
      <c r="U67" s="164"/>
      <c r="V67" s="164"/>
      <c r="W67" s="164"/>
      <c r="X67" s="164"/>
      <c r="Y67" s="164"/>
      <c r="Z67" s="164"/>
      <c r="AA67" s="164"/>
      <c r="AB67" s="164"/>
      <c r="AC67" s="164">
        <f>IF((SUM(AC69:AL76))=0,"－",(SUM(AC69:AL76)))</f>
        <v>3835</v>
      </c>
      <c r="AD67" s="164"/>
      <c r="AE67" s="164"/>
      <c r="AF67" s="164"/>
      <c r="AG67" s="164"/>
      <c r="AH67" s="164"/>
      <c r="AI67" s="164"/>
      <c r="AJ67" s="164"/>
      <c r="AK67" s="164"/>
      <c r="AL67" s="164"/>
      <c r="AM67" s="164">
        <f>IF((SUM(AM69:AV76))=0,"－",(SUM(AM69:AV76)-1))</f>
        <v>46283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>
        <f>IF((SUM(AW69:BF76))=0,"…",(SUM(AW69:BF76)))</f>
        <v>1808</v>
      </c>
      <c r="AX67" s="164"/>
      <c r="AY67" s="164"/>
      <c r="AZ67" s="164"/>
      <c r="BA67" s="164"/>
      <c r="BB67" s="164"/>
      <c r="BC67" s="164"/>
      <c r="BD67" s="164"/>
      <c r="BE67" s="164"/>
      <c r="BF67" s="164"/>
      <c r="BG67" s="164">
        <f>IF((SUM(BG69:BP76))=0,"…",(SUM(BG69:BP76)))</f>
        <v>743</v>
      </c>
      <c r="BH67" s="164"/>
      <c r="BI67" s="164"/>
      <c r="BJ67" s="164"/>
      <c r="BK67" s="164"/>
      <c r="BL67" s="164"/>
      <c r="BM67" s="164"/>
      <c r="BN67" s="164"/>
      <c r="BO67" s="164"/>
      <c r="BP67" s="165"/>
      <c r="BQ67" s="166" t="s">
        <v>133</v>
      </c>
      <c r="BR67" s="167"/>
      <c r="BS67" s="167"/>
    </row>
    <row r="68" spans="3:71" ht="21.75" customHeight="1">
      <c r="C68" s="19"/>
      <c r="E68" s="3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7"/>
      <c r="S68" s="162"/>
      <c r="T68" s="163"/>
      <c r="U68" s="163"/>
      <c r="V68" s="163"/>
      <c r="W68" s="163"/>
      <c r="X68" s="163"/>
      <c r="Y68" s="163"/>
      <c r="Z68" s="163"/>
      <c r="AA68" s="163"/>
      <c r="AB68" s="163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7"/>
      <c r="BR68" s="158"/>
      <c r="BS68" s="158"/>
    </row>
    <row r="69" spans="3:71" ht="21.75" customHeight="1">
      <c r="C69" s="19"/>
      <c r="E69" s="3" t="s">
        <v>229</v>
      </c>
      <c r="H69" s="152" t="s">
        <v>230</v>
      </c>
      <c r="I69" s="152"/>
      <c r="J69" s="152"/>
      <c r="K69" s="152"/>
      <c r="L69" s="152"/>
      <c r="M69" s="152"/>
      <c r="N69" s="152"/>
      <c r="O69" s="152"/>
      <c r="P69" s="152"/>
      <c r="Q69" s="152"/>
      <c r="R69" s="7"/>
      <c r="S69" s="162">
        <v>35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56">
        <v>435</v>
      </c>
      <c r="AD69" s="156"/>
      <c r="AE69" s="156"/>
      <c r="AF69" s="156"/>
      <c r="AG69" s="156"/>
      <c r="AH69" s="156"/>
      <c r="AI69" s="156"/>
      <c r="AJ69" s="156"/>
      <c r="AK69" s="156"/>
      <c r="AL69" s="156"/>
      <c r="AM69" s="156">
        <v>9704</v>
      </c>
      <c r="AN69" s="156"/>
      <c r="AO69" s="156"/>
      <c r="AP69" s="156"/>
      <c r="AQ69" s="156"/>
      <c r="AR69" s="156"/>
      <c r="AS69" s="156"/>
      <c r="AT69" s="156"/>
      <c r="AU69" s="156"/>
      <c r="AV69" s="156"/>
      <c r="AW69" s="156">
        <v>362</v>
      </c>
      <c r="AX69" s="156"/>
      <c r="AY69" s="156"/>
      <c r="AZ69" s="156"/>
      <c r="BA69" s="156"/>
      <c r="BB69" s="156"/>
      <c r="BC69" s="156"/>
      <c r="BD69" s="156"/>
      <c r="BE69" s="156"/>
      <c r="BF69" s="156"/>
      <c r="BG69" s="156">
        <v>23</v>
      </c>
      <c r="BH69" s="156"/>
      <c r="BI69" s="156"/>
      <c r="BJ69" s="156"/>
      <c r="BK69" s="156"/>
      <c r="BL69" s="156"/>
      <c r="BM69" s="156"/>
      <c r="BN69" s="156"/>
      <c r="BO69" s="156"/>
      <c r="BP69" s="156"/>
      <c r="BQ69" s="157" t="s">
        <v>229</v>
      </c>
      <c r="BR69" s="158"/>
      <c r="BS69" s="158"/>
    </row>
    <row r="70" spans="3:71" ht="21.75" customHeight="1">
      <c r="C70" s="19"/>
      <c r="E70" s="3" t="s">
        <v>231</v>
      </c>
      <c r="H70" s="152" t="s">
        <v>232</v>
      </c>
      <c r="I70" s="152"/>
      <c r="J70" s="152"/>
      <c r="K70" s="152"/>
      <c r="L70" s="152"/>
      <c r="M70" s="152"/>
      <c r="N70" s="152"/>
      <c r="O70" s="152"/>
      <c r="P70" s="152"/>
      <c r="Q70" s="152"/>
      <c r="R70" s="7"/>
      <c r="S70" s="162">
        <v>66</v>
      </c>
      <c r="T70" s="163"/>
      <c r="U70" s="163"/>
      <c r="V70" s="163"/>
      <c r="W70" s="163"/>
      <c r="X70" s="163"/>
      <c r="Y70" s="163"/>
      <c r="Z70" s="163"/>
      <c r="AA70" s="163"/>
      <c r="AB70" s="163"/>
      <c r="AC70" s="156">
        <v>245</v>
      </c>
      <c r="AD70" s="156"/>
      <c r="AE70" s="156"/>
      <c r="AF70" s="156"/>
      <c r="AG70" s="156"/>
      <c r="AH70" s="156"/>
      <c r="AI70" s="156"/>
      <c r="AJ70" s="156"/>
      <c r="AK70" s="156"/>
      <c r="AL70" s="156"/>
      <c r="AM70" s="156">
        <v>4737</v>
      </c>
      <c r="AN70" s="156"/>
      <c r="AO70" s="156"/>
      <c r="AP70" s="156"/>
      <c r="AQ70" s="156"/>
      <c r="AR70" s="156"/>
      <c r="AS70" s="156"/>
      <c r="AT70" s="156"/>
      <c r="AU70" s="156"/>
      <c r="AV70" s="156"/>
      <c r="AW70" s="156">
        <v>307</v>
      </c>
      <c r="AX70" s="156"/>
      <c r="AY70" s="156"/>
      <c r="AZ70" s="156"/>
      <c r="BA70" s="156"/>
      <c r="BB70" s="156"/>
      <c r="BC70" s="156"/>
      <c r="BD70" s="156"/>
      <c r="BE70" s="156"/>
      <c r="BF70" s="156"/>
      <c r="BG70" s="156">
        <v>117</v>
      </c>
      <c r="BH70" s="156"/>
      <c r="BI70" s="156"/>
      <c r="BJ70" s="156"/>
      <c r="BK70" s="156"/>
      <c r="BL70" s="156"/>
      <c r="BM70" s="156"/>
      <c r="BN70" s="156"/>
      <c r="BO70" s="156"/>
      <c r="BP70" s="156"/>
      <c r="BQ70" s="157" t="s">
        <v>231</v>
      </c>
      <c r="BR70" s="158"/>
      <c r="BS70" s="158"/>
    </row>
    <row r="71" spans="3:71" ht="21.75" customHeight="1">
      <c r="C71" s="19"/>
      <c r="E71" s="3" t="s">
        <v>233</v>
      </c>
      <c r="H71" s="152" t="s">
        <v>234</v>
      </c>
      <c r="I71" s="152"/>
      <c r="J71" s="152"/>
      <c r="K71" s="152"/>
      <c r="L71" s="152"/>
      <c r="M71" s="152"/>
      <c r="N71" s="152"/>
      <c r="O71" s="152"/>
      <c r="P71" s="152"/>
      <c r="Q71" s="152"/>
      <c r="R71" s="7"/>
      <c r="S71" s="162">
        <v>27</v>
      </c>
      <c r="T71" s="163"/>
      <c r="U71" s="163"/>
      <c r="V71" s="163"/>
      <c r="W71" s="163"/>
      <c r="X71" s="163"/>
      <c r="Y71" s="163"/>
      <c r="Z71" s="163"/>
      <c r="AA71" s="163"/>
      <c r="AB71" s="163"/>
      <c r="AC71" s="156">
        <v>107</v>
      </c>
      <c r="AD71" s="156"/>
      <c r="AE71" s="156"/>
      <c r="AF71" s="156"/>
      <c r="AG71" s="156"/>
      <c r="AH71" s="156"/>
      <c r="AI71" s="156"/>
      <c r="AJ71" s="156"/>
      <c r="AK71" s="156"/>
      <c r="AL71" s="156"/>
      <c r="AM71" s="156">
        <v>1051</v>
      </c>
      <c r="AN71" s="156"/>
      <c r="AO71" s="156"/>
      <c r="AP71" s="156"/>
      <c r="AQ71" s="156"/>
      <c r="AR71" s="156"/>
      <c r="AS71" s="156"/>
      <c r="AT71" s="156"/>
      <c r="AU71" s="156"/>
      <c r="AV71" s="156"/>
      <c r="AW71" s="156">
        <v>22</v>
      </c>
      <c r="AX71" s="156"/>
      <c r="AY71" s="156"/>
      <c r="AZ71" s="156"/>
      <c r="BA71" s="156"/>
      <c r="BB71" s="156"/>
      <c r="BC71" s="156"/>
      <c r="BD71" s="156"/>
      <c r="BE71" s="156"/>
      <c r="BF71" s="156"/>
      <c r="BG71" s="156">
        <v>24</v>
      </c>
      <c r="BH71" s="156"/>
      <c r="BI71" s="156"/>
      <c r="BJ71" s="156"/>
      <c r="BK71" s="156"/>
      <c r="BL71" s="156"/>
      <c r="BM71" s="156"/>
      <c r="BN71" s="156"/>
      <c r="BO71" s="156"/>
      <c r="BP71" s="156"/>
      <c r="BQ71" s="157" t="s">
        <v>233</v>
      </c>
      <c r="BR71" s="158"/>
      <c r="BS71" s="158"/>
    </row>
    <row r="72" spans="3:71" ht="21.75" customHeight="1">
      <c r="C72" s="19"/>
      <c r="E72" s="3" t="s">
        <v>235</v>
      </c>
      <c r="H72" s="152" t="s">
        <v>236</v>
      </c>
      <c r="I72" s="152"/>
      <c r="J72" s="152"/>
      <c r="K72" s="152"/>
      <c r="L72" s="152"/>
      <c r="M72" s="152"/>
      <c r="N72" s="152"/>
      <c r="O72" s="152"/>
      <c r="P72" s="152"/>
      <c r="Q72" s="152"/>
      <c r="R72" s="7"/>
      <c r="S72" s="162">
        <v>62</v>
      </c>
      <c r="T72" s="163"/>
      <c r="U72" s="163"/>
      <c r="V72" s="163"/>
      <c r="W72" s="163"/>
      <c r="X72" s="163"/>
      <c r="Y72" s="163"/>
      <c r="Z72" s="163"/>
      <c r="AA72" s="163"/>
      <c r="AB72" s="163"/>
      <c r="AC72" s="156">
        <v>220</v>
      </c>
      <c r="AD72" s="156"/>
      <c r="AE72" s="156"/>
      <c r="AF72" s="156"/>
      <c r="AG72" s="156"/>
      <c r="AH72" s="156"/>
      <c r="AI72" s="156"/>
      <c r="AJ72" s="156"/>
      <c r="AK72" s="156"/>
      <c r="AL72" s="156"/>
      <c r="AM72" s="156">
        <v>2094</v>
      </c>
      <c r="AN72" s="156"/>
      <c r="AO72" s="156"/>
      <c r="AP72" s="156"/>
      <c r="AQ72" s="156"/>
      <c r="AR72" s="156"/>
      <c r="AS72" s="156"/>
      <c r="AT72" s="156"/>
      <c r="AU72" s="156"/>
      <c r="AV72" s="156"/>
      <c r="AW72" s="156">
        <v>10</v>
      </c>
      <c r="AX72" s="156"/>
      <c r="AY72" s="156"/>
      <c r="AZ72" s="156"/>
      <c r="BA72" s="156"/>
      <c r="BB72" s="156"/>
      <c r="BC72" s="156"/>
      <c r="BD72" s="156"/>
      <c r="BE72" s="156"/>
      <c r="BF72" s="156"/>
      <c r="BG72" s="156">
        <v>63</v>
      </c>
      <c r="BH72" s="156"/>
      <c r="BI72" s="156"/>
      <c r="BJ72" s="156"/>
      <c r="BK72" s="156"/>
      <c r="BL72" s="156"/>
      <c r="BM72" s="156"/>
      <c r="BN72" s="156"/>
      <c r="BO72" s="156"/>
      <c r="BP72" s="156"/>
      <c r="BQ72" s="157" t="s">
        <v>235</v>
      </c>
      <c r="BR72" s="158"/>
      <c r="BS72" s="158"/>
    </row>
    <row r="73" spans="3:71" ht="21.75" customHeight="1">
      <c r="C73" s="19"/>
      <c r="E73" s="3" t="s">
        <v>237</v>
      </c>
      <c r="H73" s="152" t="s">
        <v>238</v>
      </c>
      <c r="I73" s="152"/>
      <c r="J73" s="152"/>
      <c r="K73" s="152"/>
      <c r="L73" s="152"/>
      <c r="M73" s="152"/>
      <c r="N73" s="152"/>
      <c r="O73" s="152"/>
      <c r="P73" s="152"/>
      <c r="Q73" s="152"/>
      <c r="R73" s="7"/>
      <c r="S73" s="162">
        <v>75</v>
      </c>
      <c r="T73" s="163"/>
      <c r="U73" s="163"/>
      <c r="V73" s="163"/>
      <c r="W73" s="163"/>
      <c r="X73" s="163"/>
      <c r="Y73" s="163"/>
      <c r="Z73" s="163"/>
      <c r="AA73" s="163"/>
      <c r="AB73" s="163"/>
      <c r="AC73" s="156">
        <v>209</v>
      </c>
      <c r="AD73" s="156"/>
      <c r="AE73" s="156"/>
      <c r="AF73" s="156"/>
      <c r="AG73" s="156"/>
      <c r="AH73" s="156"/>
      <c r="AI73" s="156"/>
      <c r="AJ73" s="156"/>
      <c r="AK73" s="156"/>
      <c r="AL73" s="156"/>
      <c r="AM73" s="156">
        <v>1822</v>
      </c>
      <c r="AN73" s="156"/>
      <c r="AO73" s="156"/>
      <c r="AP73" s="156"/>
      <c r="AQ73" s="156"/>
      <c r="AR73" s="156"/>
      <c r="AS73" s="156"/>
      <c r="AT73" s="156"/>
      <c r="AU73" s="156"/>
      <c r="AV73" s="156"/>
      <c r="AW73" s="172">
        <v>80</v>
      </c>
      <c r="AX73" s="172"/>
      <c r="AY73" s="172"/>
      <c r="AZ73" s="172"/>
      <c r="BA73" s="172"/>
      <c r="BB73" s="172"/>
      <c r="BC73" s="172"/>
      <c r="BD73" s="172"/>
      <c r="BE73" s="172"/>
      <c r="BF73" s="172"/>
      <c r="BG73" s="156">
        <v>1</v>
      </c>
      <c r="BH73" s="156"/>
      <c r="BI73" s="156"/>
      <c r="BJ73" s="156"/>
      <c r="BK73" s="156"/>
      <c r="BL73" s="156"/>
      <c r="BM73" s="156"/>
      <c r="BN73" s="156"/>
      <c r="BO73" s="156"/>
      <c r="BP73" s="156"/>
      <c r="BQ73" s="157" t="s">
        <v>237</v>
      </c>
      <c r="BR73" s="158"/>
      <c r="BS73" s="158"/>
    </row>
    <row r="74" spans="3:71" ht="21.75" customHeight="1">
      <c r="C74" s="19"/>
      <c r="E74" s="3" t="s">
        <v>239</v>
      </c>
      <c r="H74" s="152" t="s">
        <v>240</v>
      </c>
      <c r="I74" s="152"/>
      <c r="J74" s="152"/>
      <c r="K74" s="152"/>
      <c r="L74" s="152"/>
      <c r="M74" s="152"/>
      <c r="N74" s="152"/>
      <c r="O74" s="152"/>
      <c r="P74" s="152"/>
      <c r="Q74" s="152"/>
      <c r="R74" s="7"/>
      <c r="S74" s="162">
        <v>122</v>
      </c>
      <c r="T74" s="163"/>
      <c r="U74" s="163"/>
      <c r="V74" s="163"/>
      <c r="W74" s="163"/>
      <c r="X74" s="163"/>
      <c r="Y74" s="163"/>
      <c r="Z74" s="163"/>
      <c r="AA74" s="163"/>
      <c r="AB74" s="163"/>
      <c r="AC74" s="156">
        <v>580</v>
      </c>
      <c r="AD74" s="156"/>
      <c r="AE74" s="156"/>
      <c r="AF74" s="156"/>
      <c r="AG74" s="156"/>
      <c r="AH74" s="156"/>
      <c r="AI74" s="156"/>
      <c r="AJ74" s="156"/>
      <c r="AK74" s="156"/>
      <c r="AL74" s="156"/>
      <c r="AM74" s="156">
        <v>3099</v>
      </c>
      <c r="AN74" s="156"/>
      <c r="AO74" s="156"/>
      <c r="AP74" s="156"/>
      <c r="AQ74" s="156"/>
      <c r="AR74" s="156"/>
      <c r="AS74" s="156"/>
      <c r="AT74" s="156"/>
      <c r="AU74" s="156"/>
      <c r="AV74" s="156"/>
      <c r="AW74" s="156">
        <v>91</v>
      </c>
      <c r="AX74" s="156"/>
      <c r="AY74" s="156"/>
      <c r="AZ74" s="156"/>
      <c r="BA74" s="156"/>
      <c r="BB74" s="156"/>
      <c r="BC74" s="156"/>
      <c r="BD74" s="156"/>
      <c r="BE74" s="156"/>
      <c r="BF74" s="156"/>
      <c r="BG74" s="156">
        <v>32</v>
      </c>
      <c r="BH74" s="156"/>
      <c r="BI74" s="156"/>
      <c r="BJ74" s="156"/>
      <c r="BK74" s="156"/>
      <c r="BL74" s="156"/>
      <c r="BM74" s="156"/>
      <c r="BN74" s="156"/>
      <c r="BO74" s="156"/>
      <c r="BP74" s="156"/>
      <c r="BQ74" s="157" t="s">
        <v>239</v>
      </c>
      <c r="BR74" s="158"/>
      <c r="BS74" s="158"/>
    </row>
    <row r="75" spans="3:71" ht="21.75" customHeight="1">
      <c r="C75" s="19"/>
      <c r="E75" s="3" t="s">
        <v>241</v>
      </c>
      <c r="H75" s="152" t="s">
        <v>242</v>
      </c>
      <c r="I75" s="152"/>
      <c r="J75" s="152"/>
      <c r="K75" s="152"/>
      <c r="L75" s="152"/>
      <c r="M75" s="152"/>
      <c r="N75" s="152"/>
      <c r="O75" s="152"/>
      <c r="P75" s="152"/>
      <c r="Q75" s="152"/>
      <c r="R75" s="7"/>
      <c r="S75" s="162">
        <v>40</v>
      </c>
      <c r="T75" s="163"/>
      <c r="U75" s="163"/>
      <c r="V75" s="163"/>
      <c r="W75" s="163"/>
      <c r="X75" s="163"/>
      <c r="Y75" s="163"/>
      <c r="Z75" s="163"/>
      <c r="AA75" s="163"/>
      <c r="AB75" s="163"/>
      <c r="AC75" s="156">
        <v>106</v>
      </c>
      <c r="AD75" s="156"/>
      <c r="AE75" s="156"/>
      <c r="AF75" s="156"/>
      <c r="AG75" s="156"/>
      <c r="AH75" s="156"/>
      <c r="AI75" s="156"/>
      <c r="AJ75" s="156"/>
      <c r="AK75" s="156"/>
      <c r="AL75" s="156"/>
      <c r="AM75" s="156">
        <v>1265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>
        <v>49</v>
      </c>
      <c r="AX75" s="156"/>
      <c r="AY75" s="156"/>
      <c r="AZ75" s="156"/>
      <c r="BA75" s="156"/>
      <c r="BB75" s="156"/>
      <c r="BC75" s="156"/>
      <c r="BD75" s="156"/>
      <c r="BE75" s="156"/>
      <c r="BF75" s="156"/>
      <c r="BG75" s="156">
        <v>17</v>
      </c>
      <c r="BH75" s="156"/>
      <c r="BI75" s="156"/>
      <c r="BJ75" s="156"/>
      <c r="BK75" s="156"/>
      <c r="BL75" s="156"/>
      <c r="BM75" s="156"/>
      <c r="BN75" s="156"/>
      <c r="BO75" s="156"/>
      <c r="BP75" s="156"/>
      <c r="BQ75" s="157" t="s">
        <v>241</v>
      </c>
      <c r="BR75" s="158"/>
      <c r="BS75" s="158"/>
    </row>
    <row r="76" spans="3:71" ht="21.75" customHeight="1">
      <c r="C76" s="19"/>
      <c r="E76" s="3" t="s">
        <v>243</v>
      </c>
      <c r="H76" s="152" t="s">
        <v>244</v>
      </c>
      <c r="I76" s="152"/>
      <c r="J76" s="152"/>
      <c r="K76" s="152"/>
      <c r="L76" s="152"/>
      <c r="M76" s="152"/>
      <c r="N76" s="152"/>
      <c r="O76" s="152"/>
      <c r="P76" s="152"/>
      <c r="Q76" s="152"/>
      <c r="R76" s="7"/>
      <c r="S76" s="162">
        <v>267</v>
      </c>
      <c r="T76" s="163"/>
      <c r="U76" s="163"/>
      <c r="V76" s="163"/>
      <c r="W76" s="163"/>
      <c r="X76" s="163"/>
      <c r="Y76" s="163"/>
      <c r="Z76" s="163"/>
      <c r="AA76" s="163"/>
      <c r="AB76" s="163"/>
      <c r="AC76" s="156">
        <v>1933</v>
      </c>
      <c r="AD76" s="156"/>
      <c r="AE76" s="156"/>
      <c r="AF76" s="156"/>
      <c r="AG76" s="156"/>
      <c r="AH76" s="156"/>
      <c r="AI76" s="156"/>
      <c r="AJ76" s="156"/>
      <c r="AK76" s="156"/>
      <c r="AL76" s="156"/>
      <c r="AM76" s="156">
        <v>22512</v>
      </c>
      <c r="AN76" s="156"/>
      <c r="AO76" s="156"/>
      <c r="AP76" s="156"/>
      <c r="AQ76" s="156"/>
      <c r="AR76" s="156"/>
      <c r="AS76" s="156"/>
      <c r="AT76" s="156"/>
      <c r="AU76" s="156"/>
      <c r="AV76" s="156"/>
      <c r="AW76" s="156">
        <v>887</v>
      </c>
      <c r="AX76" s="156"/>
      <c r="AY76" s="156"/>
      <c r="AZ76" s="156"/>
      <c r="BA76" s="156"/>
      <c r="BB76" s="156"/>
      <c r="BC76" s="156"/>
      <c r="BD76" s="156"/>
      <c r="BE76" s="156"/>
      <c r="BF76" s="156"/>
      <c r="BG76" s="156">
        <v>466</v>
      </c>
      <c r="BH76" s="156"/>
      <c r="BI76" s="156"/>
      <c r="BJ76" s="156"/>
      <c r="BK76" s="156"/>
      <c r="BL76" s="156"/>
      <c r="BM76" s="156"/>
      <c r="BN76" s="156"/>
      <c r="BO76" s="156"/>
      <c r="BP76" s="156"/>
      <c r="BQ76" s="157" t="s">
        <v>243</v>
      </c>
      <c r="BR76" s="158"/>
      <c r="BS76" s="158"/>
    </row>
    <row r="77" spans="3:71" ht="21.75" customHeight="1">
      <c r="C77" s="19"/>
      <c r="E77" s="3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7"/>
      <c r="S77" s="162"/>
      <c r="T77" s="163"/>
      <c r="U77" s="163"/>
      <c r="V77" s="163"/>
      <c r="W77" s="163"/>
      <c r="X77" s="163"/>
      <c r="Y77" s="163"/>
      <c r="Z77" s="163"/>
      <c r="AA77" s="163"/>
      <c r="AB77" s="163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7"/>
      <c r="BR77" s="158"/>
      <c r="BS77" s="158"/>
    </row>
    <row r="78" spans="3:71" ht="21.75" customHeight="1">
      <c r="C78" s="73" t="s">
        <v>134</v>
      </c>
      <c r="D78" s="74"/>
      <c r="E78" s="75"/>
      <c r="F78" s="74"/>
      <c r="G78" s="74"/>
      <c r="H78" s="153" t="s">
        <v>245</v>
      </c>
      <c r="I78" s="153"/>
      <c r="J78" s="153"/>
      <c r="K78" s="153"/>
      <c r="L78" s="153"/>
      <c r="M78" s="153"/>
      <c r="N78" s="153"/>
      <c r="O78" s="153"/>
      <c r="P78" s="153"/>
      <c r="Q78" s="153"/>
      <c r="R78" s="76"/>
      <c r="S78" s="170">
        <f>IF((SUM(S80:AB81))=0,"－",(SUM(S80:AB81)))</f>
        <v>90</v>
      </c>
      <c r="T78" s="164"/>
      <c r="U78" s="164"/>
      <c r="V78" s="164"/>
      <c r="W78" s="164"/>
      <c r="X78" s="164"/>
      <c r="Y78" s="164"/>
      <c r="Z78" s="164"/>
      <c r="AA78" s="164"/>
      <c r="AB78" s="164"/>
      <c r="AC78" s="164">
        <f>IF((SUM(AC80:AL81))=0,"－",(SUM(AC80:AL81)))</f>
        <v>568</v>
      </c>
      <c r="AD78" s="164"/>
      <c r="AE78" s="164"/>
      <c r="AF78" s="164"/>
      <c r="AG78" s="164"/>
      <c r="AH78" s="164"/>
      <c r="AI78" s="164"/>
      <c r="AJ78" s="164"/>
      <c r="AK78" s="164"/>
      <c r="AL78" s="164"/>
      <c r="AM78" s="164">
        <f>IF((SUM(AM80:AV81))=0,"－",(SUM(AM80:AV81)))</f>
        <v>15409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>
        <f>IF((SUM(AW80:BF81))=0,"…",(SUM(AW80:BF81)))</f>
        <v>1087</v>
      </c>
      <c r="AX78" s="164"/>
      <c r="AY78" s="164"/>
      <c r="AZ78" s="164"/>
      <c r="BA78" s="164"/>
      <c r="BB78" s="164"/>
      <c r="BC78" s="164"/>
      <c r="BD78" s="164"/>
      <c r="BE78" s="164"/>
      <c r="BF78" s="164"/>
      <c r="BG78" s="164">
        <f>IF((SUM(BG80:BP81))=0,"…",(SUM(BG80:BP81)))</f>
        <v>2700</v>
      </c>
      <c r="BH78" s="164"/>
      <c r="BI78" s="164"/>
      <c r="BJ78" s="164"/>
      <c r="BK78" s="164"/>
      <c r="BL78" s="164"/>
      <c r="BM78" s="164"/>
      <c r="BN78" s="164"/>
      <c r="BO78" s="164"/>
      <c r="BP78" s="165"/>
      <c r="BQ78" s="166" t="s">
        <v>134</v>
      </c>
      <c r="BR78" s="167"/>
      <c r="BS78" s="167"/>
    </row>
    <row r="79" spans="3:71" ht="21.75" customHeight="1">
      <c r="C79" s="19"/>
      <c r="E79" s="3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7"/>
      <c r="S79" s="162"/>
      <c r="T79" s="163"/>
      <c r="U79" s="163"/>
      <c r="V79" s="163"/>
      <c r="W79" s="163"/>
      <c r="X79" s="163"/>
      <c r="Y79" s="163"/>
      <c r="Z79" s="163"/>
      <c r="AA79" s="163"/>
      <c r="AB79" s="163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7"/>
      <c r="BR79" s="158"/>
      <c r="BS79" s="158"/>
    </row>
    <row r="80" spans="3:71" ht="21.75" customHeight="1">
      <c r="C80" s="19"/>
      <c r="E80" s="3" t="s">
        <v>246</v>
      </c>
      <c r="H80" s="152" t="s">
        <v>247</v>
      </c>
      <c r="I80" s="152"/>
      <c r="J80" s="152"/>
      <c r="K80" s="152"/>
      <c r="L80" s="152"/>
      <c r="M80" s="152"/>
      <c r="N80" s="152"/>
      <c r="O80" s="152"/>
      <c r="P80" s="152"/>
      <c r="Q80" s="152"/>
      <c r="R80" s="7"/>
      <c r="S80" s="162">
        <v>83</v>
      </c>
      <c r="T80" s="163"/>
      <c r="U80" s="163"/>
      <c r="V80" s="163"/>
      <c r="W80" s="163"/>
      <c r="X80" s="163"/>
      <c r="Y80" s="163"/>
      <c r="Z80" s="163"/>
      <c r="AA80" s="163"/>
      <c r="AB80" s="163"/>
      <c r="AC80" s="156">
        <v>559</v>
      </c>
      <c r="AD80" s="156"/>
      <c r="AE80" s="156"/>
      <c r="AF80" s="156"/>
      <c r="AG80" s="156"/>
      <c r="AH80" s="156"/>
      <c r="AI80" s="156"/>
      <c r="AJ80" s="156"/>
      <c r="AK80" s="156"/>
      <c r="AL80" s="156"/>
      <c r="AM80" s="156">
        <v>15369</v>
      </c>
      <c r="AN80" s="156"/>
      <c r="AO80" s="156"/>
      <c r="AP80" s="156"/>
      <c r="AQ80" s="156"/>
      <c r="AR80" s="156"/>
      <c r="AS80" s="156"/>
      <c r="AT80" s="156"/>
      <c r="AU80" s="156"/>
      <c r="AV80" s="156"/>
      <c r="AW80" s="156">
        <v>1080</v>
      </c>
      <c r="AX80" s="156"/>
      <c r="AY80" s="156"/>
      <c r="AZ80" s="156"/>
      <c r="BA80" s="156"/>
      <c r="BB80" s="156"/>
      <c r="BC80" s="156"/>
      <c r="BD80" s="156"/>
      <c r="BE80" s="156"/>
      <c r="BF80" s="156"/>
      <c r="BG80" s="156">
        <v>2696</v>
      </c>
      <c r="BH80" s="156"/>
      <c r="BI80" s="156"/>
      <c r="BJ80" s="156"/>
      <c r="BK80" s="156"/>
      <c r="BL80" s="156"/>
      <c r="BM80" s="156"/>
      <c r="BN80" s="156"/>
      <c r="BO80" s="156"/>
      <c r="BP80" s="156"/>
      <c r="BQ80" s="157" t="s">
        <v>246</v>
      </c>
      <c r="BR80" s="158"/>
      <c r="BS80" s="158"/>
    </row>
    <row r="81" spans="3:71" ht="21.75" customHeight="1">
      <c r="C81" s="19"/>
      <c r="E81" s="3" t="s">
        <v>248</v>
      </c>
      <c r="H81" s="152" t="s">
        <v>249</v>
      </c>
      <c r="I81" s="152"/>
      <c r="J81" s="152"/>
      <c r="K81" s="152"/>
      <c r="L81" s="152"/>
      <c r="M81" s="152"/>
      <c r="N81" s="152"/>
      <c r="O81" s="152"/>
      <c r="P81" s="152"/>
      <c r="Q81" s="152"/>
      <c r="R81" s="7"/>
      <c r="S81" s="162">
        <v>7</v>
      </c>
      <c r="T81" s="163"/>
      <c r="U81" s="163"/>
      <c r="V81" s="163"/>
      <c r="W81" s="163"/>
      <c r="X81" s="163"/>
      <c r="Y81" s="163"/>
      <c r="Z81" s="163"/>
      <c r="AA81" s="163"/>
      <c r="AB81" s="163"/>
      <c r="AC81" s="156">
        <v>9</v>
      </c>
      <c r="AD81" s="156"/>
      <c r="AE81" s="156"/>
      <c r="AF81" s="156"/>
      <c r="AG81" s="156"/>
      <c r="AH81" s="156"/>
      <c r="AI81" s="156"/>
      <c r="AJ81" s="156"/>
      <c r="AK81" s="156"/>
      <c r="AL81" s="156"/>
      <c r="AM81" s="156">
        <v>40</v>
      </c>
      <c r="AN81" s="156"/>
      <c r="AO81" s="156"/>
      <c r="AP81" s="156"/>
      <c r="AQ81" s="156"/>
      <c r="AR81" s="156"/>
      <c r="AS81" s="156"/>
      <c r="AT81" s="156"/>
      <c r="AU81" s="156"/>
      <c r="AV81" s="156"/>
      <c r="AW81" s="156">
        <v>7</v>
      </c>
      <c r="AX81" s="156"/>
      <c r="AY81" s="156"/>
      <c r="AZ81" s="156"/>
      <c r="BA81" s="156"/>
      <c r="BB81" s="156"/>
      <c r="BC81" s="156"/>
      <c r="BD81" s="156"/>
      <c r="BE81" s="156"/>
      <c r="BF81" s="156"/>
      <c r="BG81" s="156">
        <v>4</v>
      </c>
      <c r="BH81" s="156"/>
      <c r="BI81" s="156"/>
      <c r="BJ81" s="156"/>
      <c r="BK81" s="156"/>
      <c r="BL81" s="156"/>
      <c r="BM81" s="156"/>
      <c r="BN81" s="156"/>
      <c r="BO81" s="156"/>
      <c r="BP81" s="156"/>
      <c r="BQ81" s="157" t="s">
        <v>248</v>
      </c>
      <c r="BR81" s="158"/>
      <c r="BS81" s="158"/>
    </row>
    <row r="82" spans="3:71" ht="21.75" customHeight="1">
      <c r="C82" s="19"/>
      <c r="E82" s="3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7"/>
      <c r="S82" s="162"/>
      <c r="T82" s="163"/>
      <c r="U82" s="163"/>
      <c r="V82" s="163"/>
      <c r="W82" s="163"/>
      <c r="X82" s="163"/>
      <c r="Y82" s="163"/>
      <c r="Z82" s="163"/>
      <c r="AA82" s="163"/>
      <c r="AB82" s="163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7"/>
      <c r="BR82" s="158"/>
      <c r="BS82" s="158"/>
    </row>
    <row r="83" spans="3:71" ht="21.75" customHeight="1">
      <c r="C83" s="73" t="s">
        <v>135</v>
      </c>
      <c r="D83" s="74"/>
      <c r="E83" s="75"/>
      <c r="F83" s="74"/>
      <c r="G83" s="74"/>
      <c r="H83" s="153" t="s">
        <v>250</v>
      </c>
      <c r="I83" s="153"/>
      <c r="J83" s="153"/>
      <c r="K83" s="153"/>
      <c r="L83" s="153"/>
      <c r="M83" s="153"/>
      <c r="N83" s="153"/>
      <c r="O83" s="153"/>
      <c r="P83" s="153"/>
      <c r="Q83" s="153"/>
      <c r="R83" s="76"/>
      <c r="S83" s="170">
        <f>IF((SUM(S85:AB87))=0,"－",(SUM(S85:AB87)))</f>
        <v>149</v>
      </c>
      <c r="T83" s="164"/>
      <c r="U83" s="164"/>
      <c r="V83" s="164"/>
      <c r="W83" s="164"/>
      <c r="X83" s="164"/>
      <c r="Y83" s="164"/>
      <c r="Z83" s="164"/>
      <c r="AA83" s="164"/>
      <c r="AB83" s="164"/>
      <c r="AC83" s="164">
        <f>IF((SUM(AC85:AL87))=0,"－",(SUM(AC85:AL87)))</f>
        <v>734</v>
      </c>
      <c r="AD83" s="164"/>
      <c r="AE83" s="164"/>
      <c r="AF83" s="164"/>
      <c r="AG83" s="164"/>
      <c r="AH83" s="164"/>
      <c r="AI83" s="164"/>
      <c r="AJ83" s="164"/>
      <c r="AK83" s="164"/>
      <c r="AL83" s="164"/>
      <c r="AM83" s="164">
        <f>IF((SUM(AM85:AV87))=0,"－",(SUM(AM85:AV87)-1))</f>
        <v>11825</v>
      </c>
      <c r="AN83" s="164"/>
      <c r="AO83" s="164"/>
      <c r="AP83" s="164"/>
      <c r="AQ83" s="164"/>
      <c r="AR83" s="164"/>
      <c r="AS83" s="164"/>
      <c r="AT83" s="164"/>
      <c r="AU83" s="164"/>
      <c r="AV83" s="164"/>
      <c r="AW83" s="164">
        <f>IF((SUM(AW85:BF87))=0,"…",(SUM(AW85:BF87)))</f>
        <v>1844</v>
      </c>
      <c r="AX83" s="164"/>
      <c r="AY83" s="164"/>
      <c r="AZ83" s="164"/>
      <c r="BA83" s="164"/>
      <c r="BB83" s="164"/>
      <c r="BC83" s="164"/>
      <c r="BD83" s="164"/>
      <c r="BE83" s="164"/>
      <c r="BF83" s="164"/>
      <c r="BG83" s="164">
        <f>IF((SUM(BG85:BP87))=0,"…",(SUM(BG85:BP87)))</f>
        <v>247</v>
      </c>
      <c r="BH83" s="164"/>
      <c r="BI83" s="164"/>
      <c r="BJ83" s="164"/>
      <c r="BK83" s="164"/>
      <c r="BL83" s="164"/>
      <c r="BM83" s="164"/>
      <c r="BN83" s="164"/>
      <c r="BO83" s="164"/>
      <c r="BP83" s="165"/>
      <c r="BQ83" s="166" t="s">
        <v>135</v>
      </c>
      <c r="BR83" s="167"/>
      <c r="BS83" s="167"/>
    </row>
    <row r="84" spans="3:71" ht="21.75" customHeight="1">
      <c r="C84" s="19"/>
      <c r="E84" s="3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7"/>
      <c r="S84" s="162"/>
      <c r="T84" s="163"/>
      <c r="U84" s="163"/>
      <c r="V84" s="163"/>
      <c r="W84" s="163"/>
      <c r="X84" s="163"/>
      <c r="Y84" s="163"/>
      <c r="Z84" s="163"/>
      <c r="AA84" s="163"/>
      <c r="AB84" s="163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7"/>
      <c r="BR84" s="158"/>
      <c r="BS84" s="158"/>
    </row>
    <row r="85" spans="3:71" ht="21.75" customHeight="1">
      <c r="C85" s="19"/>
      <c r="E85" s="3" t="s">
        <v>251</v>
      </c>
      <c r="H85" s="152" t="s">
        <v>252</v>
      </c>
      <c r="I85" s="152"/>
      <c r="J85" s="152"/>
      <c r="K85" s="152"/>
      <c r="L85" s="152"/>
      <c r="M85" s="152"/>
      <c r="N85" s="152"/>
      <c r="O85" s="152"/>
      <c r="P85" s="152"/>
      <c r="Q85" s="152"/>
      <c r="R85" s="7"/>
      <c r="S85" s="162">
        <v>34</v>
      </c>
      <c r="T85" s="163"/>
      <c r="U85" s="163"/>
      <c r="V85" s="163"/>
      <c r="W85" s="163"/>
      <c r="X85" s="163"/>
      <c r="Y85" s="163"/>
      <c r="Z85" s="163"/>
      <c r="AA85" s="163"/>
      <c r="AB85" s="163"/>
      <c r="AC85" s="156">
        <v>223</v>
      </c>
      <c r="AD85" s="156"/>
      <c r="AE85" s="156"/>
      <c r="AF85" s="156"/>
      <c r="AG85" s="156"/>
      <c r="AH85" s="156"/>
      <c r="AI85" s="156"/>
      <c r="AJ85" s="156"/>
      <c r="AK85" s="156"/>
      <c r="AL85" s="156"/>
      <c r="AM85" s="156">
        <v>3290</v>
      </c>
      <c r="AN85" s="156"/>
      <c r="AO85" s="156"/>
      <c r="AP85" s="156"/>
      <c r="AQ85" s="156"/>
      <c r="AR85" s="156"/>
      <c r="AS85" s="156"/>
      <c r="AT85" s="156"/>
      <c r="AU85" s="156"/>
      <c r="AV85" s="156"/>
      <c r="AW85" s="156">
        <v>804</v>
      </c>
      <c r="AX85" s="156"/>
      <c r="AY85" s="156"/>
      <c r="AZ85" s="156"/>
      <c r="BA85" s="156"/>
      <c r="BB85" s="156"/>
      <c r="BC85" s="156"/>
      <c r="BD85" s="156"/>
      <c r="BE85" s="156"/>
      <c r="BF85" s="156"/>
      <c r="BG85" s="156">
        <v>70</v>
      </c>
      <c r="BH85" s="156"/>
      <c r="BI85" s="156"/>
      <c r="BJ85" s="156"/>
      <c r="BK85" s="156"/>
      <c r="BL85" s="156"/>
      <c r="BM85" s="156"/>
      <c r="BN85" s="156"/>
      <c r="BO85" s="156"/>
      <c r="BP85" s="156"/>
      <c r="BQ85" s="157" t="s">
        <v>251</v>
      </c>
      <c r="BR85" s="158"/>
      <c r="BS85" s="158"/>
    </row>
    <row r="86" spans="3:71" ht="21.75" customHeight="1">
      <c r="C86" s="19"/>
      <c r="E86" s="3" t="s">
        <v>253</v>
      </c>
      <c r="H86" s="171" t="s">
        <v>254</v>
      </c>
      <c r="I86" s="171"/>
      <c r="J86" s="171"/>
      <c r="K86" s="171"/>
      <c r="L86" s="171"/>
      <c r="M86" s="171"/>
      <c r="N86" s="171"/>
      <c r="O86" s="171"/>
      <c r="P86" s="171"/>
      <c r="Q86" s="171"/>
      <c r="R86" s="7"/>
      <c r="S86" s="162">
        <v>81</v>
      </c>
      <c r="T86" s="163"/>
      <c r="U86" s="163"/>
      <c r="V86" s="163"/>
      <c r="W86" s="163"/>
      <c r="X86" s="163"/>
      <c r="Y86" s="163"/>
      <c r="Z86" s="163"/>
      <c r="AA86" s="163"/>
      <c r="AB86" s="163"/>
      <c r="AC86" s="156">
        <v>410</v>
      </c>
      <c r="AD86" s="156"/>
      <c r="AE86" s="156"/>
      <c r="AF86" s="156"/>
      <c r="AG86" s="156"/>
      <c r="AH86" s="156"/>
      <c r="AI86" s="156"/>
      <c r="AJ86" s="156"/>
      <c r="AK86" s="156"/>
      <c r="AL86" s="156"/>
      <c r="AM86" s="156">
        <v>7683</v>
      </c>
      <c r="AN86" s="156"/>
      <c r="AO86" s="156"/>
      <c r="AP86" s="156"/>
      <c r="AQ86" s="156"/>
      <c r="AR86" s="156"/>
      <c r="AS86" s="156"/>
      <c r="AT86" s="156"/>
      <c r="AU86" s="156"/>
      <c r="AV86" s="156"/>
      <c r="AW86" s="156">
        <v>796</v>
      </c>
      <c r="AX86" s="156"/>
      <c r="AY86" s="156"/>
      <c r="AZ86" s="156"/>
      <c r="BA86" s="156"/>
      <c r="BB86" s="156"/>
      <c r="BC86" s="156"/>
      <c r="BD86" s="156"/>
      <c r="BE86" s="156"/>
      <c r="BF86" s="156"/>
      <c r="BG86" s="156">
        <v>171</v>
      </c>
      <c r="BH86" s="156"/>
      <c r="BI86" s="156"/>
      <c r="BJ86" s="156"/>
      <c r="BK86" s="156"/>
      <c r="BL86" s="156"/>
      <c r="BM86" s="156"/>
      <c r="BN86" s="156"/>
      <c r="BO86" s="156"/>
      <c r="BP86" s="156"/>
      <c r="BQ86" s="157" t="s">
        <v>253</v>
      </c>
      <c r="BR86" s="158"/>
      <c r="BS86" s="158"/>
    </row>
    <row r="87" spans="3:71" ht="21.75" customHeight="1">
      <c r="C87" s="19"/>
      <c r="E87" s="3" t="s">
        <v>255</v>
      </c>
      <c r="H87" s="152" t="s">
        <v>256</v>
      </c>
      <c r="I87" s="152"/>
      <c r="J87" s="152"/>
      <c r="K87" s="152"/>
      <c r="L87" s="152"/>
      <c r="M87" s="152"/>
      <c r="N87" s="152"/>
      <c r="O87" s="152"/>
      <c r="P87" s="152"/>
      <c r="Q87" s="152"/>
      <c r="R87" s="7"/>
      <c r="S87" s="162">
        <v>34</v>
      </c>
      <c r="T87" s="163"/>
      <c r="U87" s="163"/>
      <c r="V87" s="163"/>
      <c r="W87" s="163"/>
      <c r="X87" s="163"/>
      <c r="Y87" s="163"/>
      <c r="Z87" s="163"/>
      <c r="AA87" s="163"/>
      <c r="AB87" s="163"/>
      <c r="AC87" s="156">
        <v>101</v>
      </c>
      <c r="AD87" s="156"/>
      <c r="AE87" s="156"/>
      <c r="AF87" s="156"/>
      <c r="AG87" s="156"/>
      <c r="AH87" s="156"/>
      <c r="AI87" s="156"/>
      <c r="AJ87" s="156"/>
      <c r="AK87" s="156"/>
      <c r="AL87" s="156"/>
      <c r="AM87" s="156">
        <v>853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>
        <v>244</v>
      </c>
      <c r="AX87" s="156"/>
      <c r="AY87" s="156"/>
      <c r="AZ87" s="156"/>
      <c r="BA87" s="156"/>
      <c r="BB87" s="156"/>
      <c r="BC87" s="156"/>
      <c r="BD87" s="156"/>
      <c r="BE87" s="156"/>
      <c r="BF87" s="156"/>
      <c r="BG87" s="156">
        <v>6</v>
      </c>
      <c r="BH87" s="156"/>
      <c r="BI87" s="156"/>
      <c r="BJ87" s="156"/>
      <c r="BK87" s="156"/>
      <c r="BL87" s="156"/>
      <c r="BM87" s="156"/>
      <c r="BN87" s="156"/>
      <c r="BO87" s="156"/>
      <c r="BP87" s="156"/>
      <c r="BQ87" s="157" t="s">
        <v>255</v>
      </c>
      <c r="BR87" s="158"/>
      <c r="BS87" s="158"/>
    </row>
    <row r="88" spans="3:71" ht="21.75" customHeight="1">
      <c r="C88" s="19"/>
      <c r="E88" s="3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7"/>
      <c r="S88" s="162"/>
      <c r="T88" s="163"/>
      <c r="U88" s="163"/>
      <c r="V88" s="163"/>
      <c r="W88" s="163"/>
      <c r="X88" s="163"/>
      <c r="Y88" s="163"/>
      <c r="Z88" s="163"/>
      <c r="AA88" s="163"/>
      <c r="AB88" s="163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7"/>
      <c r="BR88" s="158"/>
      <c r="BS88" s="158"/>
    </row>
    <row r="89" spans="3:71" ht="21.75" customHeight="1">
      <c r="C89" s="73" t="s">
        <v>136</v>
      </c>
      <c r="D89" s="74"/>
      <c r="E89" s="75"/>
      <c r="F89" s="74"/>
      <c r="G89" s="74"/>
      <c r="H89" s="153" t="s">
        <v>257</v>
      </c>
      <c r="I89" s="153"/>
      <c r="J89" s="153"/>
      <c r="K89" s="153"/>
      <c r="L89" s="153"/>
      <c r="M89" s="153"/>
      <c r="N89" s="153"/>
      <c r="O89" s="153"/>
      <c r="P89" s="153"/>
      <c r="Q89" s="153"/>
      <c r="R89" s="76"/>
      <c r="S89" s="170">
        <f>IF((SUM(S91:AB98))=0,"－",(SUM(S91:AB98)))</f>
        <v>579</v>
      </c>
      <c r="T89" s="164"/>
      <c r="U89" s="164"/>
      <c r="V89" s="164"/>
      <c r="W89" s="164"/>
      <c r="X89" s="164"/>
      <c r="Y89" s="164"/>
      <c r="Z89" s="164"/>
      <c r="AA89" s="164"/>
      <c r="AB89" s="164"/>
      <c r="AC89" s="164">
        <f>IF((SUM(AC91:AL98))=0,"－",(SUM(AC91:AL98)))</f>
        <v>2807</v>
      </c>
      <c r="AD89" s="164"/>
      <c r="AE89" s="164"/>
      <c r="AF89" s="164"/>
      <c r="AG89" s="164"/>
      <c r="AH89" s="164"/>
      <c r="AI89" s="164"/>
      <c r="AJ89" s="164"/>
      <c r="AK89" s="164"/>
      <c r="AL89" s="164"/>
      <c r="AM89" s="164">
        <f>IF((SUM(AM91:AV98))=0,"－",(SUM(AM91:AV98)-1))</f>
        <v>32026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>
        <f>IF((SUM(AW91:BF98))=0,"…",(SUM(AW91:BF98)))</f>
        <v>3994</v>
      </c>
      <c r="AX89" s="164"/>
      <c r="AY89" s="164"/>
      <c r="AZ89" s="164"/>
      <c r="BA89" s="164"/>
      <c r="BB89" s="164"/>
      <c r="BC89" s="164"/>
      <c r="BD89" s="164"/>
      <c r="BE89" s="164"/>
      <c r="BF89" s="164"/>
      <c r="BG89" s="164">
        <f>IF((SUM(BG91:BP98))=0,"…",(SUM(BG91:BP98)))</f>
        <v>813</v>
      </c>
      <c r="BH89" s="164"/>
      <c r="BI89" s="164"/>
      <c r="BJ89" s="164"/>
      <c r="BK89" s="164"/>
      <c r="BL89" s="164"/>
      <c r="BM89" s="164"/>
      <c r="BN89" s="164"/>
      <c r="BO89" s="164"/>
      <c r="BP89" s="165"/>
      <c r="BQ89" s="166" t="s">
        <v>136</v>
      </c>
      <c r="BR89" s="167"/>
      <c r="BS89" s="167"/>
    </row>
    <row r="90" spans="3:71" ht="21.75" customHeight="1">
      <c r="C90" s="19"/>
      <c r="E90" s="3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7"/>
      <c r="S90" s="162"/>
      <c r="T90" s="163"/>
      <c r="U90" s="163"/>
      <c r="V90" s="163"/>
      <c r="W90" s="163"/>
      <c r="X90" s="163"/>
      <c r="Y90" s="163"/>
      <c r="Z90" s="163"/>
      <c r="AA90" s="163"/>
      <c r="AB90" s="163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68"/>
      <c r="BR90" s="169"/>
      <c r="BS90" s="169"/>
    </row>
    <row r="91" spans="3:71" ht="21.75" customHeight="1">
      <c r="C91" s="19"/>
      <c r="E91" s="3" t="s">
        <v>258</v>
      </c>
      <c r="H91" s="152" t="s">
        <v>259</v>
      </c>
      <c r="I91" s="152"/>
      <c r="J91" s="152"/>
      <c r="K91" s="152"/>
      <c r="L91" s="152"/>
      <c r="M91" s="152"/>
      <c r="N91" s="152"/>
      <c r="O91" s="152"/>
      <c r="P91" s="152"/>
      <c r="Q91" s="152"/>
      <c r="R91" s="7"/>
      <c r="S91" s="162">
        <v>120</v>
      </c>
      <c r="T91" s="163"/>
      <c r="U91" s="163"/>
      <c r="V91" s="163"/>
      <c r="W91" s="163"/>
      <c r="X91" s="163"/>
      <c r="Y91" s="163"/>
      <c r="Z91" s="163"/>
      <c r="AA91" s="163"/>
      <c r="AB91" s="163"/>
      <c r="AC91" s="156">
        <v>435</v>
      </c>
      <c r="AD91" s="156"/>
      <c r="AE91" s="156"/>
      <c r="AF91" s="156"/>
      <c r="AG91" s="156"/>
      <c r="AH91" s="156"/>
      <c r="AI91" s="156"/>
      <c r="AJ91" s="156"/>
      <c r="AK91" s="156"/>
      <c r="AL91" s="156"/>
      <c r="AM91" s="156">
        <v>6676</v>
      </c>
      <c r="AN91" s="156"/>
      <c r="AO91" s="156"/>
      <c r="AP91" s="156"/>
      <c r="AQ91" s="156"/>
      <c r="AR91" s="156"/>
      <c r="AS91" s="156"/>
      <c r="AT91" s="156"/>
      <c r="AU91" s="156"/>
      <c r="AV91" s="156"/>
      <c r="AW91" s="156">
        <v>1092</v>
      </c>
      <c r="AX91" s="156"/>
      <c r="AY91" s="156"/>
      <c r="AZ91" s="156"/>
      <c r="BA91" s="156"/>
      <c r="BB91" s="156"/>
      <c r="BC91" s="156"/>
      <c r="BD91" s="156"/>
      <c r="BE91" s="156"/>
      <c r="BF91" s="156"/>
      <c r="BG91" s="156">
        <v>40</v>
      </c>
      <c r="BH91" s="156"/>
      <c r="BI91" s="156"/>
      <c r="BJ91" s="156"/>
      <c r="BK91" s="156"/>
      <c r="BL91" s="156"/>
      <c r="BM91" s="156"/>
      <c r="BN91" s="156"/>
      <c r="BO91" s="156"/>
      <c r="BP91" s="156"/>
      <c r="BQ91" s="157" t="s">
        <v>258</v>
      </c>
      <c r="BR91" s="158"/>
      <c r="BS91" s="158"/>
    </row>
    <row r="92" spans="3:71" ht="21.75" customHeight="1">
      <c r="C92" s="19"/>
      <c r="E92" s="3" t="s">
        <v>260</v>
      </c>
      <c r="H92" s="152" t="s">
        <v>261</v>
      </c>
      <c r="I92" s="152"/>
      <c r="J92" s="152"/>
      <c r="K92" s="152"/>
      <c r="L92" s="152"/>
      <c r="M92" s="152"/>
      <c r="N92" s="152"/>
      <c r="O92" s="152"/>
      <c r="P92" s="152"/>
      <c r="Q92" s="152"/>
      <c r="R92" s="7"/>
      <c r="S92" s="162">
        <v>5</v>
      </c>
      <c r="T92" s="163"/>
      <c r="U92" s="163"/>
      <c r="V92" s="163"/>
      <c r="W92" s="163"/>
      <c r="X92" s="163"/>
      <c r="Y92" s="163"/>
      <c r="Z92" s="163"/>
      <c r="AA92" s="163"/>
      <c r="AB92" s="163"/>
      <c r="AC92" s="156">
        <v>24</v>
      </c>
      <c r="AD92" s="156"/>
      <c r="AE92" s="156"/>
      <c r="AF92" s="156"/>
      <c r="AG92" s="156"/>
      <c r="AH92" s="156"/>
      <c r="AI92" s="156"/>
      <c r="AJ92" s="156"/>
      <c r="AK92" s="156"/>
      <c r="AL92" s="156"/>
      <c r="AM92" s="156">
        <v>364</v>
      </c>
      <c r="AN92" s="156"/>
      <c r="AO92" s="156"/>
      <c r="AP92" s="156"/>
      <c r="AQ92" s="156"/>
      <c r="AR92" s="156"/>
      <c r="AS92" s="156"/>
      <c r="AT92" s="156"/>
      <c r="AU92" s="156"/>
      <c r="AV92" s="156"/>
      <c r="AW92" s="156">
        <v>74</v>
      </c>
      <c r="AX92" s="156"/>
      <c r="AY92" s="156"/>
      <c r="AZ92" s="156"/>
      <c r="BA92" s="156"/>
      <c r="BB92" s="156"/>
      <c r="BC92" s="156"/>
      <c r="BD92" s="156"/>
      <c r="BE92" s="156"/>
      <c r="BF92" s="156"/>
      <c r="BG92" s="156" t="s">
        <v>131</v>
      </c>
      <c r="BH92" s="156"/>
      <c r="BI92" s="156"/>
      <c r="BJ92" s="156"/>
      <c r="BK92" s="156"/>
      <c r="BL92" s="156"/>
      <c r="BM92" s="156"/>
      <c r="BN92" s="156"/>
      <c r="BO92" s="156"/>
      <c r="BP92" s="156"/>
      <c r="BQ92" s="157" t="s">
        <v>260</v>
      </c>
      <c r="BR92" s="158"/>
      <c r="BS92" s="158"/>
    </row>
    <row r="93" spans="3:71" ht="21.75" customHeight="1">
      <c r="C93" s="19"/>
      <c r="E93" s="3" t="s">
        <v>262</v>
      </c>
      <c r="H93" s="152" t="s">
        <v>263</v>
      </c>
      <c r="I93" s="152"/>
      <c r="J93" s="152"/>
      <c r="K93" s="152"/>
      <c r="L93" s="152"/>
      <c r="M93" s="152"/>
      <c r="N93" s="152"/>
      <c r="O93" s="152"/>
      <c r="P93" s="152"/>
      <c r="Q93" s="152"/>
      <c r="R93" s="7"/>
      <c r="S93" s="162">
        <v>84</v>
      </c>
      <c r="T93" s="163"/>
      <c r="U93" s="163"/>
      <c r="V93" s="163"/>
      <c r="W93" s="163"/>
      <c r="X93" s="163"/>
      <c r="Y93" s="163"/>
      <c r="Z93" s="163"/>
      <c r="AA93" s="163"/>
      <c r="AB93" s="163"/>
      <c r="AC93" s="156">
        <v>486</v>
      </c>
      <c r="AD93" s="156"/>
      <c r="AE93" s="156"/>
      <c r="AF93" s="156"/>
      <c r="AG93" s="156"/>
      <c r="AH93" s="156"/>
      <c r="AI93" s="156"/>
      <c r="AJ93" s="156"/>
      <c r="AK93" s="156"/>
      <c r="AL93" s="156"/>
      <c r="AM93" s="156">
        <v>11088</v>
      </c>
      <c r="AN93" s="156"/>
      <c r="AO93" s="156"/>
      <c r="AP93" s="156"/>
      <c r="AQ93" s="156"/>
      <c r="AR93" s="156"/>
      <c r="AS93" s="156"/>
      <c r="AT93" s="156"/>
      <c r="AU93" s="156"/>
      <c r="AV93" s="156"/>
      <c r="AW93" s="156">
        <v>305</v>
      </c>
      <c r="AX93" s="156"/>
      <c r="AY93" s="156"/>
      <c r="AZ93" s="156"/>
      <c r="BA93" s="156"/>
      <c r="BB93" s="156"/>
      <c r="BC93" s="156"/>
      <c r="BD93" s="156"/>
      <c r="BE93" s="156"/>
      <c r="BF93" s="156"/>
      <c r="BG93" s="156">
        <v>330</v>
      </c>
      <c r="BH93" s="156"/>
      <c r="BI93" s="156"/>
      <c r="BJ93" s="156"/>
      <c r="BK93" s="156"/>
      <c r="BL93" s="156"/>
      <c r="BM93" s="156"/>
      <c r="BN93" s="156"/>
      <c r="BO93" s="156"/>
      <c r="BP93" s="156"/>
      <c r="BQ93" s="157" t="s">
        <v>262</v>
      </c>
      <c r="BR93" s="158"/>
      <c r="BS93" s="158"/>
    </row>
    <row r="94" spans="3:71" ht="21.75" customHeight="1">
      <c r="C94" s="19"/>
      <c r="E94" s="3" t="s">
        <v>264</v>
      </c>
      <c r="H94" s="152" t="s">
        <v>265</v>
      </c>
      <c r="I94" s="152"/>
      <c r="J94" s="152"/>
      <c r="K94" s="152"/>
      <c r="L94" s="152"/>
      <c r="M94" s="152"/>
      <c r="N94" s="152"/>
      <c r="O94" s="152"/>
      <c r="P94" s="152"/>
      <c r="Q94" s="152"/>
      <c r="R94" s="7"/>
      <c r="S94" s="162">
        <v>93</v>
      </c>
      <c r="T94" s="163"/>
      <c r="U94" s="163"/>
      <c r="V94" s="163"/>
      <c r="W94" s="163"/>
      <c r="X94" s="163"/>
      <c r="Y94" s="163"/>
      <c r="Z94" s="163"/>
      <c r="AA94" s="163"/>
      <c r="AB94" s="163"/>
      <c r="AC94" s="156">
        <v>897</v>
      </c>
      <c r="AD94" s="156"/>
      <c r="AE94" s="156"/>
      <c r="AF94" s="156"/>
      <c r="AG94" s="156"/>
      <c r="AH94" s="156"/>
      <c r="AI94" s="156"/>
      <c r="AJ94" s="156"/>
      <c r="AK94" s="156"/>
      <c r="AL94" s="156"/>
      <c r="AM94" s="156">
        <v>4491</v>
      </c>
      <c r="AN94" s="156"/>
      <c r="AO94" s="156"/>
      <c r="AP94" s="156"/>
      <c r="AQ94" s="156"/>
      <c r="AR94" s="156"/>
      <c r="AS94" s="156"/>
      <c r="AT94" s="156"/>
      <c r="AU94" s="156"/>
      <c r="AV94" s="156"/>
      <c r="AW94" s="156">
        <v>608</v>
      </c>
      <c r="AX94" s="156"/>
      <c r="AY94" s="156"/>
      <c r="AZ94" s="156"/>
      <c r="BA94" s="156"/>
      <c r="BB94" s="156"/>
      <c r="BC94" s="156"/>
      <c r="BD94" s="156"/>
      <c r="BE94" s="156"/>
      <c r="BF94" s="156"/>
      <c r="BG94" s="156">
        <v>227</v>
      </c>
      <c r="BH94" s="156"/>
      <c r="BI94" s="156"/>
      <c r="BJ94" s="156"/>
      <c r="BK94" s="156"/>
      <c r="BL94" s="156"/>
      <c r="BM94" s="156"/>
      <c r="BN94" s="156"/>
      <c r="BO94" s="156"/>
      <c r="BP94" s="156"/>
      <c r="BQ94" s="157" t="s">
        <v>264</v>
      </c>
      <c r="BR94" s="158"/>
      <c r="BS94" s="158"/>
    </row>
    <row r="95" spans="3:71" ht="21.75" customHeight="1">
      <c r="C95" s="19"/>
      <c r="E95" s="3" t="s">
        <v>266</v>
      </c>
      <c r="H95" s="154" t="s">
        <v>267</v>
      </c>
      <c r="I95" s="154"/>
      <c r="J95" s="154"/>
      <c r="K95" s="154"/>
      <c r="L95" s="154"/>
      <c r="M95" s="154"/>
      <c r="N95" s="154"/>
      <c r="O95" s="154"/>
      <c r="P95" s="154"/>
      <c r="Q95" s="154"/>
      <c r="R95" s="7"/>
      <c r="S95" s="162">
        <v>44</v>
      </c>
      <c r="T95" s="163"/>
      <c r="U95" s="163"/>
      <c r="V95" s="163"/>
      <c r="W95" s="163"/>
      <c r="X95" s="163"/>
      <c r="Y95" s="163"/>
      <c r="Z95" s="163"/>
      <c r="AA95" s="163"/>
      <c r="AB95" s="163"/>
      <c r="AC95" s="156">
        <v>169</v>
      </c>
      <c r="AD95" s="156"/>
      <c r="AE95" s="156"/>
      <c r="AF95" s="156"/>
      <c r="AG95" s="156"/>
      <c r="AH95" s="156"/>
      <c r="AI95" s="156"/>
      <c r="AJ95" s="156"/>
      <c r="AK95" s="156"/>
      <c r="AL95" s="156"/>
      <c r="AM95" s="156">
        <v>2164</v>
      </c>
      <c r="AN95" s="156"/>
      <c r="AO95" s="156"/>
      <c r="AP95" s="156"/>
      <c r="AQ95" s="156"/>
      <c r="AR95" s="156"/>
      <c r="AS95" s="156"/>
      <c r="AT95" s="156"/>
      <c r="AU95" s="156"/>
      <c r="AV95" s="156"/>
      <c r="AW95" s="156">
        <v>365</v>
      </c>
      <c r="AX95" s="156"/>
      <c r="AY95" s="156"/>
      <c r="AZ95" s="156"/>
      <c r="BA95" s="156"/>
      <c r="BB95" s="156"/>
      <c r="BC95" s="156"/>
      <c r="BD95" s="156"/>
      <c r="BE95" s="156"/>
      <c r="BF95" s="156"/>
      <c r="BG95" s="156">
        <v>27</v>
      </c>
      <c r="BH95" s="156"/>
      <c r="BI95" s="156"/>
      <c r="BJ95" s="156"/>
      <c r="BK95" s="156"/>
      <c r="BL95" s="156"/>
      <c r="BM95" s="156"/>
      <c r="BN95" s="156"/>
      <c r="BO95" s="156"/>
      <c r="BP95" s="156"/>
      <c r="BQ95" s="157" t="s">
        <v>266</v>
      </c>
      <c r="BR95" s="158"/>
      <c r="BS95" s="158"/>
    </row>
    <row r="96" spans="3:71" ht="21.75" customHeight="1">
      <c r="C96" s="19"/>
      <c r="E96" s="3" t="s">
        <v>268</v>
      </c>
      <c r="H96" s="152" t="s">
        <v>269</v>
      </c>
      <c r="I96" s="152"/>
      <c r="J96" s="152"/>
      <c r="K96" s="152"/>
      <c r="L96" s="152"/>
      <c r="M96" s="152"/>
      <c r="N96" s="152"/>
      <c r="O96" s="152"/>
      <c r="P96" s="152"/>
      <c r="Q96" s="152"/>
      <c r="R96" s="7"/>
      <c r="S96" s="162">
        <v>6</v>
      </c>
      <c r="T96" s="163"/>
      <c r="U96" s="163"/>
      <c r="V96" s="163"/>
      <c r="W96" s="163"/>
      <c r="X96" s="163"/>
      <c r="Y96" s="163"/>
      <c r="Z96" s="163"/>
      <c r="AA96" s="163"/>
      <c r="AB96" s="163"/>
      <c r="AC96" s="156">
        <v>26</v>
      </c>
      <c r="AD96" s="156"/>
      <c r="AE96" s="156"/>
      <c r="AF96" s="156"/>
      <c r="AG96" s="156"/>
      <c r="AH96" s="156"/>
      <c r="AI96" s="156"/>
      <c r="AJ96" s="156"/>
      <c r="AK96" s="156"/>
      <c r="AL96" s="156"/>
      <c r="AM96" s="156">
        <v>294</v>
      </c>
      <c r="AN96" s="156"/>
      <c r="AO96" s="156"/>
      <c r="AP96" s="156"/>
      <c r="AQ96" s="156"/>
      <c r="AR96" s="156"/>
      <c r="AS96" s="156"/>
      <c r="AT96" s="156"/>
      <c r="AU96" s="156"/>
      <c r="AV96" s="156"/>
      <c r="AW96" s="156">
        <v>34</v>
      </c>
      <c r="AX96" s="156"/>
      <c r="AY96" s="156"/>
      <c r="AZ96" s="156"/>
      <c r="BA96" s="156"/>
      <c r="BB96" s="156"/>
      <c r="BC96" s="156"/>
      <c r="BD96" s="156"/>
      <c r="BE96" s="156"/>
      <c r="BF96" s="156"/>
      <c r="BG96" s="156">
        <v>32</v>
      </c>
      <c r="BH96" s="156"/>
      <c r="BI96" s="156"/>
      <c r="BJ96" s="156"/>
      <c r="BK96" s="156"/>
      <c r="BL96" s="156"/>
      <c r="BM96" s="156"/>
      <c r="BN96" s="156"/>
      <c r="BO96" s="156"/>
      <c r="BP96" s="156"/>
      <c r="BQ96" s="157" t="s">
        <v>268</v>
      </c>
      <c r="BR96" s="158"/>
      <c r="BS96" s="158"/>
    </row>
    <row r="97" spans="3:71" ht="21.75" customHeight="1">
      <c r="C97" s="19"/>
      <c r="E97" s="3" t="s">
        <v>270</v>
      </c>
      <c r="H97" s="152" t="s">
        <v>271</v>
      </c>
      <c r="I97" s="152"/>
      <c r="J97" s="152"/>
      <c r="K97" s="152"/>
      <c r="L97" s="152"/>
      <c r="M97" s="152"/>
      <c r="N97" s="152"/>
      <c r="O97" s="152"/>
      <c r="P97" s="152"/>
      <c r="Q97" s="152"/>
      <c r="R97" s="7"/>
      <c r="S97" s="162">
        <v>28</v>
      </c>
      <c r="T97" s="163"/>
      <c r="U97" s="163"/>
      <c r="V97" s="163"/>
      <c r="W97" s="163"/>
      <c r="X97" s="163"/>
      <c r="Y97" s="163"/>
      <c r="Z97" s="163"/>
      <c r="AA97" s="163"/>
      <c r="AB97" s="163"/>
      <c r="AC97" s="156">
        <v>83</v>
      </c>
      <c r="AD97" s="156"/>
      <c r="AE97" s="156"/>
      <c r="AF97" s="156"/>
      <c r="AG97" s="156"/>
      <c r="AH97" s="156"/>
      <c r="AI97" s="156"/>
      <c r="AJ97" s="156"/>
      <c r="AK97" s="156"/>
      <c r="AL97" s="156"/>
      <c r="AM97" s="156">
        <v>728</v>
      </c>
      <c r="AN97" s="156"/>
      <c r="AO97" s="156"/>
      <c r="AP97" s="156"/>
      <c r="AQ97" s="156"/>
      <c r="AR97" s="156"/>
      <c r="AS97" s="156"/>
      <c r="AT97" s="156"/>
      <c r="AU97" s="156"/>
      <c r="AV97" s="156"/>
      <c r="AW97" s="156">
        <v>224</v>
      </c>
      <c r="AX97" s="156"/>
      <c r="AY97" s="156"/>
      <c r="AZ97" s="156"/>
      <c r="BA97" s="156"/>
      <c r="BB97" s="156"/>
      <c r="BC97" s="156"/>
      <c r="BD97" s="156"/>
      <c r="BE97" s="156"/>
      <c r="BF97" s="156"/>
      <c r="BG97" s="156">
        <v>32</v>
      </c>
      <c r="BH97" s="156"/>
      <c r="BI97" s="156"/>
      <c r="BJ97" s="156"/>
      <c r="BK97" s="156"/>
      <c r="BL97" s="156"/>
      <c r="BM97" s="156"/>
      <c r="BN97" s="156"/>
      <c r="BO97" s="156"/>
      <c r="BP97" s="156"/>
      <c r="BQ97" s="157" t="s">
        <v>270</v>
      </c>
      <c r="BR97" s="158"/>
      <c r="BS97" s="158"/>
    </row>
    <row r="98" spans="1:71" ht="21.75" customHeight="1" thickBot="1">
      <c r="A98" s="41"/>
      <c r="B98" s="41"/>
      <c r="C98" s="19"/>
      <c r="E98" s="3" t="s">
        <v>272</v>
      </c>
      <c r="H98" s="152" t="s">
        <v>273</v>
      </c>
      <c r="I98" s="152"/>
      <c r="J98" s="152"/>
      <c r="K98" s="152"/>
      <c r="L98" s="152"/>
      <c r="M98" s="152"/>
      <c r="N98" s="152"/>
      <c r="O98" s="152"/>
      <c r="P98" s="152"/>
      <c r="Q98" s="152"/>
      <c r="R98" s="7"/>
      <c r="S98" s="160">
        <v>199</v>
      </c>
      <c r="T98" s="161"/>
      <c r="U98" s="161"/>
      <c r="V98" s="161"/>
      <c r="W98" s="161"/>
      <c r="X98" s="161"/>
      <c r="Y98" s="161"/>
      <c r="Z98" s="161"/>
      <c r="AA98" s="161"/>
      <c r="AB98" s="161"/>
      <c r="AC98" s="156">
        <v>687</v>
      </c>
      <c r="AD98" s="156"/>
      <c r="AE98" s="156"/>
      <c r="AF98" s="156"/>
      <c r="AG98" s="156"/>
      <c r="AH98" s="156"/>
      <c r="AI98" s="156"/>
      <c r="AJ98" s="156"/>
      <c r="AK98" s="156"/>
      <c r="AL98" s="156"/>
      <c r="AM98" s="156">
        <v>6222</v>
      </c>
      <c r="AN98" s="156"/>
      <c r="AO98" s="156"/>
      <c r="AP98" s="156"/>
      <c r="AQ98" s="156"/>
      <c r="AR98" s="156"/>
      <c r="AS98" s="156"/>
      <c r="AT98" s="156"/>
      <c r="AU98" s="156"/>
      <c r="AV98" s="156"/>
      <c r="AW98" s="156">
        <v>1292</v>
      </c>
      <c r="AX98" s="156"/>
      <c r="AY98" s="156"/>
      <c r="AZ98" s="156"/>
      <c r="BA98" s="156"/>
      <c r="BB98" s="156"/>
      <c r="BC98" s="156"/>
      <c r="BD98" s="156"/>
      <c r="BE98" s="156"/>
      <c r="BF98" s="156"/>
      <c r="BG98" s="156">
        <v>125</v>
      </c>
      <c r="BH98" s="156"/>
      <c r="BI98" s="156"/>
      <c r="BJ98" s="156"/>
      <c r="BK98" s="156"/>
      <c r="BL98" s="156"/>
      <c r="BM98" s="156"/>
      <c r="BN98" s="156"/>
      <c r="BO98" s="156"/>
      <c r="BP98" s="156"/>
      <c r="BQ98" s="157" t="s">
        <v>272</v>
      </c>
      <c r="BR98" s="158"/>
      <c r="BS98" s="158"/>
    </row>
    <row r="99" spans="2:71" ht="21.75" customHeight="1">
      <c r="B99" s="139" t="s">
        <v>286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98"/>
      <c r="T99" s="98"/>
      <c r="U99" s="98"/>
      <c r="V99" s="23"/>
      <c r="W99" s="23"/>
      <c r="X99" s="23"/>
      <c r="Z99" s="12"/>
      <c r="AA99" s="12"/>
      <c r="AB99" s="12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3" t="s">
        <v>274</v>
      </c>
      <c r="BO99" s="159"/>
      <c r="BP99" s="159"/>
      <c r="BQ99" s="159"/>
      <c r="BR99" s="159"/>
      <c r="BS99" s="159"/>
    </row>
    <row r="100" spans="2:71" ht="18" customHeight="1">
      <c r="B100" s="98" t="s">
        <v>288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23"/>
      <c r="W100" s="25"/>
      <c r="X100" s="25"/>
      <c r="Z100" s="25"/>
      <c r="AA100" s="25"/>
      <c r="BO100" s="100" t="s">
        <v>210</v>
      </c>
      <c r="BP100" s="155"/>
      <c r="BQ100" s="155"/>
      <c r="BR100" s="155"/>
      <c r="BS100" s="155"/>
    </row>
  </sheetData>
  <sheetProtection/>
  <mergeCells count="635">
    <mergeCell ref="H58:Q58"/>
    <mergeCell ref="S58:AB58"/>
    <mergeCell ref="B54:I54"/>
    <mergeCell ref="G55:R56"/>
    <mergeCell ref="S55:AB56"/>
    <mergeCell ref="B45:M45"/>
    <mergeCell ref="B1:AL1"/>
    <mergeCell ref="B2:I2"/>
    <mergeCell ref="S43:AB43"/>
    <mergeCell ref="AC43:AL43"/>
    <mergeCell ref="S25:AB25"/>
    <mergeCell ref="O7:Q7"/>
    <mergeCell ref="S7:AB7"/>
    <mergeCell ref="AC7:AL7"/>
    <mergeCell ref="S44:AB44"/>
    <mergeCell ref="H57:Q57"/>
    <mergeCell ref="S57:AB57"/>
    <mergeCell ref="AC57:AL57"/>
    <mergeCell ref="AM57:AV57"/>
    <mergeCell ref="AW57:BF57"/>
    <mergeCell ref="BG57:BP57"/>
    <mergeCell ref="BQ55:BS56"/>
    <mergeCell ref="AC58:AL58"/>
    <mergeCell ref="AM58:AV58"/>
    <mergeCell ref="S59:AB59"/>
    <mergeCell ref="AC59:AL59"/>
    <mergeCell ref="AM59:AV59"/>
    <mergeCell ref="AW58:BF58"/>
    <mergeCell ref="BG58:BP58"/>
    <mergeCell ref="BQ58:BS58"/>
    <mergeCell ref="BQ57:BS57"/>
    <mergeCell ref="AC48:AL48"/>
    <mergeCell ref="AM48:AV48"/>
    <mergeCell ref="AW48:BF48"/>
    <mergeCell ref="AM53:BS53"/>
    <mergeCell ref="BP54:BS54"/>
    <mergeCell ref="B53:AL53"/>
    <mergeCell ref="BG47:BP47"/>
    <mergeCell ref="S46:AB46"/>
    <mergeCell ref="AC46:AL46"/>
    <mergeCell ref="AM46:AV46"/>
    <mergeCell ref="S47:AB47"/>
    <mergeCell ref="AC47:AL47"/>
    <mergeCell ref="AM47:AV47"/>
    <mergeCell ref="AW47:BF47"/>
    <mergeCell ref="AW46:BF46"/>
    <mergeCell ref="AC44:AL44"/>
    <mergeCell ref="AM44:AV44"/>
    <mergeCell ref="AW44:BF44"/>
    <mergeCell ref="S45:AB45"/>
    <mergeCell ref="AC45:AL45"/>
    <mergeCell ref="AM45:AV45"/>
    <mergeCell ref="AW45:BF45"/>
    <mergeCell ref="AM43:AV43"/>
    <mergeCell ref="AW43:BF43"/>
    <mergeCell ref="BG41:BP41"/>
    <mergeCell ref="S42:AB42"/>
    <mergeCell ref="AC42:AL42"/>
    <mergeCell ref="AM42:AV42"/>
    <mergeCell ref="AW42:BF42"/>
    <mergeCell ref="BG42:BP42"/>
    <mergeCell ref="S41:AB41"/>
    <mergeCell ref="AC41:AL41"/>
    <mergeCell ref="AM41:AV41"/>
    <mergeCell ref="AW41:BF41"/>
    <mergeCell ref="BG39:BP39"/>
    <mergeCell ref="S40:AB40"/>
    <mergeCell ref="AC40:AL40"/>
    <mergeCell ref="AM40:AV40"/>
    <mergeCell ref="AW40:BF40"/>
    <mergeCell ref="BG40:BP40"/>
    <mergeCell ref="S39:AB39"/>
    <mergeCell ref="AC39:AL39"/>
    <mergeCell ref="AM39:AV39"/>
    <mergeCell ref="AW39:BF39"/>
    <mergeCell ref="BG38:BP38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BG35:BP35"/>
    <mergeCell ref="S36:AB36"/>
    <mergeCell ref="AC36:AL36"/>
    <mergeCell ref="AM36:AV36"/>
    <mergeCell ref="AW36:BF36"/>
    <mergeCell ref="BG36:BP36"/>
    <mergeCell ref="S35:AB35"/>
    <mergeCell ref="AC35:AL35"/>
    <mergeCell ref="AM35:AV35"/>
    <mergeCell ref="AW35:BF35"/>
    <mergeCell ref="BG33:BP33"/>
    <mergeCell ref="S34:AB34"/>
    <mergeCell ref="AC34:AL34"/>
    <mergeCell ref="AM34:AV34"/>
    <mergeCell ref="AW34:BF34"/>
    <mergeCell ref="BG34:BP34"/>
    <mergeCell ref="S33:AB33"/>
    <mergeCell ref="AC33:AL33"/>
    <mergeCell ref="AM33:AV33"/>
    <mergeCell ref="S32:AB32"/>
    <mergeCell ref="AC32:AL32"/>
    <mergeCell ref="AM32:AV32"/>
    <mergeCell ref="AW32:BF32"/>
    <mergeCell ref="BG32:BP32"/>
    <mergeCell ref="S31:AB31"/>
    <mergeCell ref="AC31:AL31"/>
    <mergeCell ref="AM31:AV31"/>
    <mergeCell ref="AW31:BF31"/>
    <mergeCell ref="AC30:AL30"/>
    <mergeCell ref="AM30:AV30"/>
    <mergeCell ref="AW30:BF30"/>
    <mergeCell ref="AW33:BF33"/>
    <mergeCell ref="BG31:BP31"/>
    <mergeCell ref="BG30:BP30"/>
    <mergeCell ref="BG27:BP27"/>
    <mergeCell ref="S28:AB28"/>
    <mergeCell ref="AC28:AL28"/>
    <mergeCell ref="AM28:AV28"/>
    <mergeCell ref="AW28:BF28"/>
    <mergeCell ref="BG28:BP28"/>
    <mergeCell ref="S27:AB27"/>
    <mergeCell ref="AC27:AL27"/>
    <mergeCell ref="AM27:AV27"/>
    <mergeCell ref="AW27:BF27"/>
    <mergeCell ref="BG25:BP25"/>
    <mergeCell ref="S26:AB26"/>
    <mergeCell ref="AC26:AL26"/>
    <mergeCell ref="AM26:AV26"/>
    <mergeCell ref="AW26:BF26"/>
    <mergeCell ref="BG26:BP26"/>
    <mergeCell ref="AC25:AL25"/>
    <mergeCell ref="AM25:AV25"/>
    <mergeCell ref="AW25:BF25"/>
    <mergeCell ref="BG23:BP23"/>
    <mergeCell ref="S24:AB24"/>
    <mergeCell ref="AC24:AL24"/>
    <mergeCell ref="AM24:AV24"/>
    <mergeCell ref="AW24:BF24"/>
    <mergeCell ref="BG24:BP24"/>
    <mergeCell ref="S23:AB23"/>
    <mergeCell ref="AC23:AL23"/>
    <mergeCell ref="AM23:AV23"/>
    <mergeCell ref="AW23:BF23"/>
    <mergeCell ref="S22:AB22"/>
    <mergeCell ref="AC22:AL22"/>
    <mergeCell ref="AM22:AV22"/>
    <mergeCell ref="AW22:BF22"/>
    <mergeCell ref="BG22:BP22"/>
    <mergeCell ref="S21:AB21"/>
    <mergeCell ref="AC21:AL21"/>
    <mergeCell ref="AM21:AV21"/>
    <mergeCell ref="AW21:BF21"/>
    <mergeCell ref="BG20:BP20"/>
    <mergeCell ref="S19:AB19"/>
    <mergeCell ref="AC19:AL19"/>
    <mergeCell ref="AM19:AV19"/>
    <mergeCell ref="AW19:BF19"/>
    <mergeCell ref="BG21:BP21"/>
    <mergeCell ref="BG17:BP17"/>
    <mergeCell ref="S18:AB18"/>
    <mergeCell ref="AC18:AL18"/>
    <mergeCell ref="AM18:AV18"/>
    <mergeCell ref="AW18:BF18"/>
    <mergeCell ref="BG18:BP18"/>
    <mergeCell ref="S17:AB17"/>
    <mergeCell ref="AC17:AL17"/>
    <mergeCell ref="AM17:AV17"/>
    <mergeCell ref="AW17:BF17"/>
    <mergeCell ref="BG15:BP15"/>
    <mergeCell ref="S16:AB16"/>
    <mergeCell ref="AC16:AL16"/>
    <mergeCell ref="AM16:AV16"/>
    <mergeCell ref="AW16:BF16"/>
    <mergeCell ref="BG16:BP16"/>
    <mergeCell ref="AC15:AL15"/>
    <mergeCell ref="AM15:AV15"/>
    <mergeCell ref="AW15:BF15"/>
    <mergeCell ref="S15:AB15"/>
    <mergeCell ref="BG13:BP13"/>
    <mergeCell ref="S14:AB14"/>
    <mergeCell ref="AC14:AL14"/>
    <mergeCell ref="AM14:AV14"/>
    <mergeCell ref="AW14:BF14"/>
    <mergeCell ref="BG14:BP14"/>
    <mergeCell ref="AC13:AL13"/>
    <mergeCell ref="AM13:AV13"/>
    <mergeCell ref="AW13:BF13"/>
    <mergeCell ref="S13:AB13"/>
    <mergeCell ref="BG11:BP11"/>
    <mergeCell ref="S12:AB12"/>
    <mergeCell ref="AC12:AL12"/>
    <mergeCell ref="AM12:AV12"/>
    <mergeCell ref="AW12:BF12"/>
    <mergeCell ref="BG12:BP12"/>
    <mergeCell ref="AC11:AL11"/>
    <mergeCell ref="AM11:AV11"/>
    <mergeCell ref="AW11:BF11"/>
    <mergeCell ref="S11:AB11"/>
    <mergeCell ref="BG10:BP10"/>
    <mergeCell ref="S9:AB9"/>
    <mergeCell ref="AC9:AL9"/>
    <mergeCell ref="AM9:AV9"/>
    <mergeCell ref="AW9:BF9"/>
    <mergeCell ref="S10:AB10"/>
    <mergeCell ref="AC10:AL10"/>
    <mergeCell ref="AM10:AV10"/>
    <mergeCell ref="AW10:BF10"/>
    <mergeCell ref="AM3:AV4"/>
    <mergeCell ref="AW3:BF4"/>
    <mergeCell ref="AM5:AV5"/>
    <mergeCell ref="AM6:AV6"/>
    <mergeCell ref="AM7:AV7"/>
    <mergeCell ref="AW7:BF7"/>
    <mergeCell ref="BG45:BP45"/>
    <mergeCell ref="BG46:BP46"/>
    <mergeCell ref="AM1:BS1"/>
    <mergeCell ref="BP2:BS2"/>
    <mergeCell ref="S6:AB6"/>
    <mergeCell ref="S5:AB5"/>
    <mergeCell ref="AC5:AL5"/>
    <mergeCell ref="AC6:AL6"/>
    <mergeCell ref="AW5:BF5"/>
    <mergeCell ref="AW6:BF6"/>
    <mergeCell ref="AM20:AV20"/>
    <mergeCell ref="AW20:BF20"/>
    <mergeCell ref="BO51:BS51"/>
    <mergeCell ref="BQ38:BS38"/>
    <mergeCell ref="BQ39:BS39"/>
    <mergeCell ref="BQ40:BS40"/>
    <mergeCell ref="BQ41:BS41"/>
    <mergeCell ref="BQ42:BS42"/>
    <mergeCell ref="BG43:BP43"/>
    <mergeCell ref="BG44:BP44"/>
    <mergeCell ref="H17:Q17"/>
    <mergeCell ref="H18:Q18"/>
    <mergeCell ref="H19:Q19"/>
    <mergeCell ref="BQ37:BS37"/>
    <mergeCell ref="BQ45:BS45"/>
    <mergeCell ref="BN50:BS50"/>
    <mergeCell ref="BG37:BP37"/>
    <mergeCell ref="BG19:BP19"/>
    <mergeCell ref="S20:AB20"/>
    <mergeCell ref="AC20:AL20"/>
    <mergeCell ref="H24:Q24"/>
    <mergeCell ref="H25:Q25"/>
    <mergeCell ref="B9:M9"/>
    <mergeCell ref="BQ36:BS36"/>
    <mergeCell ref="BQ35:BS35"/>
    <mergeCell ref="H11:Q11"/>
    <mergeCell ref="H12:Q12"/>
    <mergeCell ref="BQ33:BS33"/>
    <mergeCell ref="BQ34:BS34"/>
    <mergeCell ref="H26:Q26"/>
    <mergeCell ref="AC29:AL29"/>
    <mergeCell ref="AM29:AV29"/>
    <mergeCell ref="AW29:BF29"/>
    <mergeCell ref="BG29:BP29"/>
    <mergeCell ref="H20:Q20"/>
    <mergeCell ref="H27:Q27"/>
    <mergeCell ref="H28:Q28"/>
    <mergeCell ref="H21:Q21"/>
    <mergeCell ref="H22:Q22"/>
    <mergeCell ref="H23:Q23"/>
    <mergeCell ref="BQ28:BS28"/>
    <mergeCell ref="BQ29:BS29"/>
    <mergeCell ref="BQ30:BS30"/>
    <mergeCell ref="BQ31:BS31"/>
    <mergeCell ref="BQ32:BS32"/>
    <mergeCell ref="H29:Q29"/>
    <mergeCell ref="H30:Q30"/>
    <mergeCell ref="H31:Q31"/>
    <mergeCell ref="S29:AB29"/>
    <mergeCell ref="S30:AB30"/>
    <mergeCell ref="BQ22:BS22"/>
    <mergeCell ref="BQ23:BS23"/>
    <mergeCell ref="BQ24:BS24"/>
    <mergeCell ref="BQ25:BS25"/>
    <mergeCell ref="BQ26:BS26"/>
    <mergeCell ref="BQ27:BS27"/>
    <mergeCell ref="H34:Q34"/>
    <mergeCell ref="H36:Q36"/>
    <mergeCell ref="H37:Q37"/>
    <mergeCell ref="H39:Q39"/>
    <mergeCell ref="H38:Q38"/>
    <mergeCell ref="BQ17:BS17"/>
    <mergeCell ref="BQ18:BS18"/>
    <mergeCell ref="BQ19:BS19"/>
    <mergeCell ref="BQ20:BS20"/>
    <mergeCell ref="BQ21:BS21"/>
    <mergeCell ref="S3:AB4"/>
    <mergeCell ref="AC3:AL4"/>
    <mergeCell ref="O5:Q5"/>
    <mergeCell ref="O6:Q6"/>
    <mergeCell ref="H47:Q47"/>
    <mergeCell ref="BQ12:BS12"/>
    <mergeCell ref="BQ14:BS14"/>
    <mergeCell ref="BQ15:BS15"/>
    <mergeCell ref="BQ16:BS16"/>
    <mergeCell ref="H40:Q40"/>
    <mergeCell ref="H43:Q43"/>
    <mergeCell ref="H41:Q41"/>
    <mergeCell ref="H44:Q44"/>
    <mergeCell ref="BQ48:BS48"/>
    <mergeCell ref="BQ44:BS44"/>
    <mergeCell ref="BQ46:BS46"/>
    <mergeCell ref="BQ47:BS47"/>
    <mergeCell ref="H42:Q42"/>
    <mergeCell ref="BQ43:BS43"/>
    <mergeCell ref="H46:Q46"/>
    <mergeCell ref="BQ49:BS49"/>
    <mergeCell ref="H48:Q48"/>
    <mergeCell ref="H49:Q49"/>
    <mergeCell ref="BG48:BP48"/>
    <mergeCell ref="S49:AB49"/>
    <mergeCell ref="AC49:AL49"/>
    <mergeCell ref="AM49:AV49"/>
    <mergeCell ref="AW49:BF49"/>
    <mergeCell ref="BG49:BP49"/>
    <mergeCell ref="S48:AB48"/>
    <mergeCell ref="H32:Q32"/>
    <mergeCell ref="H33:Q33"/>
    <mergeCell ref="H35:Q35"/>
    <mergeCell ref="G3:R4"/>
    <mergeCell ref="H10:Q10"/>
    <mergeCell ref="H14:Q14"/>
    <mergeCell ref="H15:Q15"/>
    <mergeCell ref="H16:Q16"/>
    <mergeCell ref="H13:Q13"/>
    <mergeCell ref="K5:L5"/>
    <mergeCell ref="BG3:BP4"/>
    <mergeCell ref="BQ3:BS4"/>
    <mergeCell ref="BQ9:BS9"/>
    <mergeCell ref="BQ13:BS13"/>
    <mergeCell ref="BQ11:BS11"/>
    <mergeCell ref="BQ10:BS10"/>
    <mergeCell ref="BG5:BP5"/>
    <mergeCell ref="BG6:BP6"/>
    <mergeCell ref="BG7:BP7"/>
    <mergeCell ref="BG9:BP9"/>
    <mergeCell ref="BG59:BP59"/>
    <mergeCell ref="BG64:BP64"/>
    <mergeCell ref="BQ63:BS63"/>
    <mergeCell ref="BQ64:BS64"/>
    <mergeCell ref="BQ59:BS59"/>
    <mergeCell ref="AC55:AL56"/>
    <mergeCell ref="AM55:AV56"/>
    <mergeCell ref="AW55:BF56"/>
    <mergeCell ref="BG55:BP56"/>
    <mergeCell ref="AW59:BF59"/>
    <mergeCell ref="BQ65:BS65"/>
    <mergeCell ref="BG60:BP60"/>
    <mergeCell ref="BG62:BP62"/>
    <mergeCell ref="BQ62:BS62"/>
    <mergeCell ref="BG63:BP63"/>
    <mergeCell ref="BG61:BP61"/>
    <mergeCell ref="BQ60:BS60"/>
    <mergeCell ref="BQ61:BS61"/>
    <mergeCell ref="BG65:BP65"/>
    <mergeCell ref="AW65:BF65"/>
    <mergeCell ref="S64:AB64"/>
    <mergeCell ref="AC64:AL64"/>
    <mergeCell ref="AM64:AV64"/>
    <mergeCell ref="AW60:BF60"/>
    <mergeCell ref="S62:AB62"/>
    <mergeCell ref="AC62:AL62"/>
    <mergeCell ref="AM62:AV62"/>
    <mergeCell ref="AW62:BF62"/>
    <mergeCell ref="AW61:BF61"/>
    <mergeCell ref="BG70:BP70"/>
    <mergeCell ref="S72:AB72"/>
    <mergeCell ref="AC72:AL72"/>
    <mergeCell ref="S61:AB61"/>
    <mergeCell ref="AW64:BF64"/>
    <mergeCell ref="S63:AB63"/>
    <mergeCell ref="AC63:AL63"/>
    <mergeCell ref="AM63:AV63"/>
    <mergeCell ref="AW63:BF63"/>
    <mergeCell ref="AC61:AL61"/>
    <mergeCell ref="S60:AB60"/>
    <mergeCell ref="AC60:AL60"/>
    <mergeCell ref="AM60:AV60"/>
    <mergeCell ref="AM61:AV61"/>
    <mergeCell ref="S65:AB65"/>
    <mergeCell ref="AC65:AL65"/>
    <mergeCell ref="AM65:AV65"/>
    <mergeCell ref="BQ69:BS69"/>
    <mergeCell ref="S68:AB68"/>
    <mergeCell ref="AC68:AL68"/>
    <mergeCell ref="AM68:AV68"/>
    <mergeCell ref="S69:AB69"/>
    <mergeCell ref="AC69:AL69"/>
    <mergeCell ref="AM69:AV69"/>
    <mergeCell ref="AW69:BF69"/>
    <mergeCell ref="BG69:BP69"/>
    <mergeCell ref="BG68:BP68"/>
    <mergeCell ref="AC67:AL67"/>
    <mergeCell ref="BQ68:BS68"/>
    <mergeCell ref="AW66:BF66"/>
    <mergeCell ref="BG66:BP66"/>
    <mergeCell ref="BQ66:BS66"/>
    <mergeCell ref="BQ67:BS67"/>
    <mergeCell ref="AW67:BF67"/>
    <mergeCell ref="BG67:BP67"/>
    <mergeCell ref="AM67:AV67"/>
    <mergeCell ref="AC70:AL70"/>
    <mergeCell ref="AW70:BF70"/>
    <mergeCell ref="H65:Q65"/>
    <mergeCell ref="AW68:BF68"/>
    <mergeCell ref="H67:Q67"/>
    <mergeCell ref="H68:Q68"/>
    <mergeCell ref="S66:AB66"/>
    <mergeCell ref="AC66:AL66"/>
    <mergeCell ref="AM66:AV66"/>
    <mergeCell ref="S67:AB67"/>
    <mergeCell ref="AM72:AV72"/>
    <mergeCell ref="AM70:AV70"/>
    <mergeCell ref="BQ70:BS70"/>
    <mergeCell ref="S71:AB71"/>
    <mergeCell ref="AC71:AL71"/>
    <mergeCell ref="AM71:AV71"/>
    <mergeCell ref="AW71:BF71"/>
    <mergeCell ref="BG71:BP71"/>
    <mergeCell ref="BQ71:BS71"/>
    <mergeCell ref="S70:AB70"/>
    <mergeCell ref="BG74:BP74"/>
    <mergeCell ref="BQ72:BS72"/>
    <mergeCell ref="AW73:BF73"/>
    <mergeCell ref="BG73:BP73"/>
    <mergeCell ref="BQ73:BS73"/>
    <mergeCell ref="AW72:BF72"/>
    <mergeCell ref="BG72:BP72"/>
    <mergeCell ref="S74:AB74"/>
    <mergeCell ref="AC74:AL74"/>
    <mergeCell ref="AM74:AV74"/>
    <mergeCell ref="AW74:BF74"/>
    <mergeCell ref="S75:AB75"/>
    <mergeCell ref="AC75:AL75"/>
    <mergeCell ref="BQ74:BS74"/>
    <mergeCell ref="S73:AB73"/>
    <mergeCell ref="BG76:BP76"/>
    <mergeCell ref="BQ76:BS76"/>
    <mergeCell ref="AC73:AL73"/>
    <mergeCell ref="AM73:AV73"/>
    <mergeCell ref="BQ75:BS75"/>
    <mergeCell ref="AM75:AV75"/>
    <mergeCell ref="AW75:BF75"/>
    <mergeCell ref="BG75:BP75"/>
    <mergeCell ref="BG77:BP77"/>
    <mergeCell ref="BQ77:BS77"/>
    <mergeCell ref="H76:Q76"/>
    <mergeCell ref="H77:Q77"/>
    <mergeCell ref="S77:AB77"/>
    <mergeCell ref="AC77:AL77"/>
    <mergeCell ref="AM77:AV77"/>
    <mergeCell ref="AC78:AL78"/>
    <mergeCell ref="AM78:AV78"/>
    <mergeCell ref="AW76:BF76"/>
    <mergeCell ref="S76:AB76"/>
    <mergeCell ref="AC76:AL76"/>
    <mergeCell ref="AM76:AV76"/>
    <mergeCell ref="AW78:BF78"/>
    <mergeCell ref="AW77:BF77"/>
    <mergeCell ref="BG78:BP78"/>
    <mergeCell ref="BQ78:BS78"/>
    <mergeCell ref="H79:Q79"/>
    <mergeCell ref="S79:AB79"/>
    <mergeCell ref="AC79:AL79"/>
    <mergeCell ref="AM79:AV79"/>
    <mergeCell ref="AW79:BF79"/>
    <mergeCell ref="BG79:BP79"/>
    <mergeCell ref="BQ79:BS79"/>
    <mergeCell ref="S78:AB78"/>
    <mergeCell ref="BQ80:BS80"/>
    <mergeCell ref="H81:Q81"/>
    <mergeCell ref="S81:AB81"/>
    <mergeCell ref="AC81:AL81"/>
    <mergeCell ref="AM81:AV81"/>
    <mergeCell ref="AW81:BF81"/>
    <mergeCell ref="BG81:BP81"/>
    <mergeCell ref="BQ81:BS81"/>
    <mergeCell ref="H80:Q80"/>
    <mergeCell ref="BQ83:BS83"/>
    <mergeCell ref="S82:AB82"/>
    <mergeCell ref="AC82:AL82"/>
    <mergeCell ref="AM82:AV82"/>
    <mergeCell ref="AW80:BF80"/>
    <mergeCell ref="S80:AB80"/>
    <mergeCell ref="AC80:AL80"/>
    <mergeCell ref="AM80:AV80"/>
    <mergeCell ref="AW82:BF82"/>
    <mergeCell ref="BG80:BP80"/>
    <mergeCell ref="BQ85:BS85"/>
    <mergeCell ref="H84:Q84"/>
    <mergeCell ref="BG82:BP82"/>
    <mergeCell ref="BQ82:BS82"/>
    <mergeCell ref="H83:Q83"/>
    <mergeCell ref="S83:AB83"/>
    <mergeCell ref="AC83:AL83"/>
    <mergeCell ref="AM83:AV83"/>
    <mergeCell ref="AW83:BF83"/>
    <mergeCell ref="BG83:BP83"/>
    <mergeCell ref="H85:Q85"/>
    <mergeCell ref="S85:AB85"/>
    <mergeCell ref="AC85:AL85"/>
    <mergeCell ref="AM85:AV85"/>
    <mergeCell ref="AW85:BF85"/>
    <mergeCell ref="BG85:BP85"/>
    <mergeCell ref="AW84:BF84"/>
    <mergeCell ref="S84:AB84"/>
    <mergeCell ref="AC84:AL84"/>
    <mergeCell ref="AM84:AV84"/>
    <mergeCell ref="BG84:BP84"/>
    <mergeCell ref="BQ84:BS84"/>
    <mergeCell ref="AW86:BF86"/>
    <mergeCell ref="BG86:BP86"/>
    <mergeCell ref="BG87:BP87"/>
    <mergeCell ref="BQ86:BS86"/>
    <mergeCell ref="H86:Q86"/>
    <mergeCell ref="S86:AB86"/>
    <mergeCell ref="AC86:AL86"/>
    <mergeCell ref="AM86:AV86"/>
    <mergeCell ref="BG88:BP88"/>
    <mergeCell ref="BQ88:BS88"/>
    <mergeCell ref="S87:AB87"/>
    <mergeCell ref="AC87:AL87"/>
    <mergeCell ref="AM87:AV87"/>
    <mergeCell ref="AW87:BF87"/>
    <mergeCell ref="BQ90:BS90"/>
    <mergeCell ref="S89:AB89"/>
    <mergeCell ref="AC89:AL89"/>
    <mergeCell ref="AM89:AV89"/>
    <mergeCell ref="BQ87:BS87"/>
    <mergeCell ref="H88:Q88"/>
    <mergeCell ref="S88:AB88"/>
    <mergeCell ref="AC88:AL88"/>
    <mergeCell ref="AM88:AV88"/>
    <mergeCell ref="AW88:BF88"/>
    <mergeCell ref="AW89:BF89"/>
    <mergeCell ref="BG89:BP89"/>
    <mergeCell ref="AW91:BF91"/>
    <mergeCell ref="BG91:BP91"/>
    <mergeCell ref="BQ89:BS89"/>
    <mergeCell ref="S90:AB90"/>
    <mergeCell ref="AC90:AL90"/>
    <mergeCell ref="AM90:AV90"/>
    <mergeCell ref="AW90:BF90"/>
    <mergeCell ref="BG90:BP90"/>
    <mergeCell ref="BQ91:BS91"/>
    <mergeCell ref="S92:AB92"/>
    <mergeCell ref="AC92:AL92"/>
    <mergeCell ref="AM92:AV92"/>
    <mergeCell ref="AW92:BF92"/>
    <mergeCell ref="BQ92:BS92"/>
    <mergeCell ref="S91:AB91"/>
    <mergeCell ref="AC91:AL91"/>
    <mergeCell ref="AM91:AV91"/>
    <mergeCell ref="BG92:BP92"/>
    <mergeCell ref="BG93:BP93"/>
    <mergeCell ref="BQ93:BS93"/>
    <mergeCell ref="S94:AB94"/>
    <mergeCell ref="AC94:AL94"/>
    <mergeCell ref="AM94:AV94"/>
    <mergeCell ref="AW94:BF94"/>
    <mergeCell ref="BG94:BP94"/>
    <mergeCell ref="BQ94:BS94"/>
    <mergeCell ref="S93:AB93"/>
    <mergeCell ref="AC93:AL93"/>
    <mergeCell ref="S95:AB95"/>
    <mergeCell ref="AC95:AL95"/>
    <mergeCell ref="AM95:AV95"/>
    <mergeCell ref="AW93:BF93"/>
    <mergeCell ref="AM93:AV93"/>
    <mergeCell ref="AW95:BF95"/>
    <mergeCell ref="S96:AB96"/>
    <mergeCell ref="AC96:AL96"/>
    <mergeCell ref="AM96:AV96"/>
    <mergeCell ref="AW96:BF96"/>
    <mergeCell ref="S97:AB97"/>
    <mergeCell ref="AC97:AL97"/>
    <mergeCell ref="AM97:AV97"/>
    <mergeCell ref="AW97:BF97"/>
    <mergeCell ref="BG95:BP95"/>
    <mergeCell ref="BQ95:BS95"/>
    <mergeCell ref="BG96:BP96"/>
    <mergeCell ref="BQ96:BS96"/>
    <mergeCell ref="BG97:BP97"/>
    <mergeCell ref="BQ97:BS97"/>
    <mergeCell ref="BO100:BS100"/>
    <mergeCell ref="AW98:BF98"/>
    <mergeCell ref="BG98:BP98"/>
    <mergeCell ref="BQ98:BS98"/>
    <mergeCell ref="BN99:BS99"/>
    <mergeCell ref="H98:Q98"/>
    <mergeCell ref="S98:AB98"/>
    <mergeCell ref="AC98:AL98"/>
    <mergeCell ref="AM98:AV98"/>
    <mergeCell ref="H97:Q97"/>
    <mergeCell ref="H96:Q96"/>
    <mergeCell ref="H89:Q89"/>
    <mergeCell ref="H91:Q91"/>
    <mergeCell ref="H92:Q92"/>
    <mergeCell ref="H93:Q93"/>
    <mergeCell ref="H94:Q94"/>
    <mergeCell ref="H90:Q90"/>
    <mergeCell ref="H95:Q95"/>
    <mergeCell ref="H59:Q59"/>
    <mergeCell ref="H61:Q61"/>
    <mergeCell ref="H62:Q62"/>
    <mergeCell ref="H82:Q82"/>
    <mergeCell ref="H78:Q78"/>
    <mergeCell ref="H69:Q69"/>
    <mergeCell ref="H72:Q72"/>
    <mergeCell ref="H70:Q70"/>
    <mergeCell ref="H73:Q73"/>
    <mergeCell ref="H60:Q60"/>
    <mergeCell ref="H63:Q63"/>
    <mergeCell ref="H64:Q64"/>
    <mergeCell ref="H66:Q66"/>
    <mergeCell ref="H75:Q75"/>
    <mergeCell ref="H71:Q71"/>
    <mergeCell ref="H74:Q74"/>
    <mergeCell ref="A3:F4"/>
    <mergeCell ref="A55:F56"/>
    <mergeCell ref="B99:U99"/>
    <mergeCell ref="B100:U100"/>
    <mergeCell ref="B50:W50"/>
    <mergeCell ref="B51:W51"/>
    <mergeCell ref="B52:W52"/>
    <mergeCell ref="I5:J5"/>
    <mergeCell ref="A5:H5"/>
    <mergeCell ref="H87:Q8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geOrder="overThenDown" paperSize="9" scale="70" r:id="rId1"/>
  <rowBreaks count="1" manualBreakCount="1">
    <brk id="52" max="255" man="1"/>
  </rowBreaks>
  <colBreaks count="1" manualBreakCount="1">
    <brk id="38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45"/>
  <sheetViews>
    <sheetView showGridLines="0" zoomScalePageLayoutView="0" workbookViewId="0" topLeftCell="A1">
      <selection activeCell="A1" sqref="A1:AI1"/>
    </sheetView>
  </sheetViews>
  <sheetFormatPr defaultColWidth="2.625" defaultRowHeight="18.75" customHeight="1"/>
  <cols>
    <col min="1" max="6" width="2.625" style="2" customWidth="1"/>
    <col min="7" max="7" width="4.125" style="2" customWidth="1"/>
    <col min="8" max="10" width="2.625" style="2" customWidth="1"/>
    <col min="11" max="11" width="4.25390625" style="2" customWidth="1"/>
    <col min="12" max="41" width="2.625" style="2" customWidth="1"/>
    <col min="42" max="42" width="4.75390625" style="2" customWidth="1"/>
    <col min="43" max="16384" width="2.625" style="2" customWidth="1"/>
  </cols>
  <sheetData>
    <row r="1" spans="1:70" ht="18.75" customHeight="1">
      <c r="A1" s="241" t="s">
        <v>110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79" t="s">
        <v>85</v>
      </c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0" ht="18.75" customHeight="1" thickBot="1">
      <c r="A2" s="193" t="s">
        <v>42</v>
      </c>
      <c r="B2" s="193"/>
      <c r="C2" s="193"/>
      <c r="D2" s="193"/>
      <c r="E2" s="193"/>
      <c r="F2" s="193"/>
      <c r="G2" s="193"/>
      <c r="BM2" s="106" t="s">
        <v>29</v>
      </c>
      <c r="BN2" s="196"/>
      <c r="BO2" s="196"/>
      <c r="BP2" s="196"/>
      <c r="BQ2" s="196"/>
      <c r="BR2" s="196"/>
    </row>
    <row r="3" spans="1:70" ht="18.75" customHeight="1">
      <c r="A3" s="255" t="s">
        <v>49</v>
      </c>
      <c r="B3" s="256"/>
      <c r="C3" s="120" t="s">
        <v>74</v>
      </c>
      <c r="D3" s="121"/>
      <c r="E3" s="121"/>
      <c r="F3" s="121"/>
      <c r="G3" s="121"/>
      <c r="H3" s="121"/>
      <c r="I3" s="121"/>
      <c r="J3" s="121"/>
      <c r="K3" s="133"/>
      <c r="L3" s="178" t="s">
        <v>78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 t="s">
        <v>44</v>
      </c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 t="s">
        <v>81</v>
      </c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 t="s">
        <v>82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246" t="s">
        <v>49</v>
      </c>
      <c r="BQ3" s="247"/>
      <c r="BR3" s="247"/>
    </row>
    <row r="4" spans="1:70" ht="18.75" customHeight="1">
      <c r="A4" s="257" t="s">
        <v>50</v>
      </c>
      <c r="B4" s="258"/>
      <c r="C4" s="122"/>
      <c r="D4" s="123"/>
      <c r="E4" s="123"/>
      <c r="F4" s="123"/>
      <c r="G4" s="123"/>
      <c r="H4" s="123"/>
      <c r="I4" s="123"/>
      <c r="J4" s="123"/>
      <c r="K4" s="134"/>
      <c r="L4" s="225" t="s">
        <v>76</v>
      </c>
      <c r="M4" s="225"/>
      <c r="N4" s="225"/>
      <c r="O4" s="225"/>
      <c r="P4" s="225"/>
      <c r="Q4" s="225"/>
      <c r="R4" s="225" t="s">
        <v>77</v>
      </c>
      <c r="S4" s="225"/>
      <c r="T4" s="225"/>
      <c r="U4" s="225"/>
      <c r="V4" s="225"/>
      <c r="W4" s="225"/>
      <c r="X4" s="225" t="s">
        <v>76</v>
      </c>
      <c r="Y4" s="225"/>
      <c r="Z4" s="225"/>
      <c r="AA4" s="225"/>
      <c r="AB4" s="225"/>
      <c r="AC4" s="225"/>
      <c r="AD4" s="225" t="s">
        <v>77</v>
      </c>
      <c r="AE4" s="225"/>
      <c r="AF4" s="225"/>
      <c r="AG4" s="225"/>
      <c r="AH4" s="225"/>
      <c r="AI4" s="225"/>
      <c r="AJ4" s="225" t="s">
        <v>79</v>
      </c>
      <c r="AK4" s="225"/>
      <c r="AL4" s="225"/>
      <c r="AM4" s="225"/>
      <c r="AN4" s="225"/>
      <c r="AO4" s="225"/>
      <c r="AP4" s="225"/>
      <c r="AQ4" s="225"/>
      <c r="AR4" s="225" t="s">
        <v>80</v>
      </c>
      <c r="AS4" s="225"/>
      <c r="AT4" s="225"/>
      <c r="AU4" s="225"/>
      <c r="AV4" s="225"/>
      <c r="AW4" s="225"/>
      <c r="AX4" s="225"/>
      <c r="AY4" s="225"/>
      <c r="AZ4" s="225" t="s">
        <v>79</v>
      </c>
      <c r="BA4" s="225"/>
      <c r="BB4" s="225"/>
      <c r="BC4" s="225"/>
      <c r="BD4" s="225"/>
      <c r="BE4" s="225"/>
      <c r="BF4" s="225"/>
      <c r="BG4" s="225"/>
      <c r="BH4" s="225" t="s">
        <v>80</v>
      </c>
      <c r="BI4" s="225"/>
      <c r="BJ4" s="225"/>
      <c r="BK4" s="225"/>
      <c r="BL4" s="225"/>
      <c r="BM4" s="225"/>
      <c r="BN4" s="225"/>
      <c r="BO4" s="225"/>
      <c r="BP4" s="248" t="s">
        <v>50</v>
      </c>
      <c r="BQ4" s="249"/>
      <c r="BR4" s="249"/>
    </row>
    <row r="5" spans="1:70" s="20" customFormat="1" ht="18.75" customHeight="1">
      <c r="A5" s="203" t="s">
        <v>75</v>
      </c>
      <c r="B5" s="203"/>
      <c r="C5" s="203"/>
      <c r="D5" s="203"/>
      <c r="E5" s="203"/>
      <c r="F5" s="203"/>
      <c r="G5" s="203"/>
      <c r="H5" s="203"/>
      <c r="I5" s="203"/>
      <c r="J5" s="203"/>
      <c r="K5" s="21"/>
      <c r="L5" s="137">
        <f>IF((SUM(L7:Q19))=0,"－",(SUM(L7:Q19)))</f>
        <v>853</v>
      </c>
      <c r="M5" s="137"/>
      <c r="N5" s="137"/>
      <c r="O5" s="137"/>
      <c r="P5" s="137"/>
      <c r="Q5" s="137"/>
      <c r="R5" s="137">
        <f>IF((SUM(R7:W19))=0,"－",(SUM(R7:W19)))</f>
        <v>729</v>
      </c>
      <c r="S5" s="137"/>
      <c r="T5" s="137"/>
      <c r="U5" s="137"/>
      <c r="V5" s="137"/>
      <c r="W5" s="137"/>
      <c r="X5" s="137">
        <f>IF((SUM(X7:AC19))=0,"－",(SUM(X7:AC19)))</f>
        <v>2978</v>
      </c>
      <c r="Y5" s="137"/>
      <c r="Z5" s="137"/>
      <c r="AA5" s="137"/>
      <c r="AB5" s="137"/>
      <c r="AC5" s="137"/>
      <c r="AD5" s="206">
        <f>IF((SUM(AD7:AI19))=0,"－",(SUM(AD7:AI19))+99)</f>
        <v>2749</v>
      </c>
      <c r="AE5" s="206"/>
      <c r="AF5" s="206"/>
      <c r="AG5" s="206"/>
      <c r="AH5" s="206"/>
      <c r="AI5" s="38"/>
      <c r="AJ5" s="137">
        <f>IF((SUM(AJ7:AQ19))=0,"－",(SUM(AJ7:AQ19)))</f>
        <v>1137661</v>
      </c>
      <c r="AK5" s="137"/>
      <c r="AL5" s="137"/>
      <c r="AM5" s="137"/>
      <c r="AN5" s="137"/>
      <c r="AO5" s="137"/>
      <c r="AP5" s="245"/>
      <c r="AQ5" s="245"/>
      <c r="AR5" s="137">
        <f>IF((SUM(AR7:AY19))=0,"－",(SUM(AR7:AY19))+63697)</f>
        <v>1302152</v>
      </c>
      <c r="AS5" s="137"/>
      <c r="AT5" s="137"/>
      <c r="AU5" s="137"/>
      <c r="AV5" s="137"/>
      <c r="AW5" s="137"/>
      <c r="AX5" s="245"/>
      <c r="AY5" s="245"/>
      <c r="AZ5" s="137">
        <f>IF((SUM(AZ7:BG19))=0,"－",(SUM(AZ7:BG19)))</f>
        <v>23174</v>
      </c>
      <c r="BA5" s="137"/>
      <c r="BB5" s="137"/>
      <c r="BC5" s="137"/>
      <c r="BD5" s="137"/>
      <c r="BE5" s="137"/>
      <c r="BF5" s="245"/>
      <c r="BG5" s="245"/>
      <c r="BH5" s="137">
        <f>IF((SUM(BH7:BO19))=0,"－",(SUM(BH7:BO19))+371)</f>
        <v>20413</v>
      </c>
      <c r="BI5" s="137"/>
      <c r="BJ5" s="137"/>
      <c r="BK5" s="137"/>
      <c r="BL5" s="137"/>
      <c r="BM5" s="137"/>
      <c r="BN5" s="245"/>
      <c r="BO5" s="245"/>
      <c r="BP5" s="243" t="s">
        <v>83</v>
      </c>
      <c r="BQ5" s="244"/>
      <c r="BR5" s="244"/>
    </row>
    <row r="6" spans="1:70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11"/>
      <c r="BQ6" s="12"/>
      <c r="BR6" s="12"/>
    </row>
    <row r="7" spans="1:70" ht="18.75" customHeight="1">
      <c r="A7" s="218" t="s">
        <v>51</v>
      </c>
      <c r="B7" s="218"/>
      <c r="C7" s="219" t="s">
        <v>61</v>
      </c>
      <c r="D7" s="219"/>
      <c r="E7" s="219"/>
      <c r="F7" s="250"/>
      <c r="G7" s="250"/>
      <c r="H7" s="250"/>
      <c r="I7" s="250"/>
      <c r="J7" s="250"/>
      <c r="K7" s="251"/>
      <c r="L7" s="99">
        <v>240</v>
      </c>
      <c r="M7" s="99"/>
      <c r="N7" s="99"/>
      <c r="O7" s="99"/>
      <c r="P7" s="99"/>
      <c r="Q7" s="99"/>
      <c r="R7" s="99">
        <v>173</v>
      </c>
      <c r="S7" s="99"/>
      <c r="T7" s="99"/>
      <c r="U7" s="99"/>
      <c r="V7" s="99"/>
      <c r="W7" s="99"/>
      <c r="X7" s="99">
        <v>795</v>
      </c>
      <c r="Y7" s="99"/>
      <c r="Z7" s="99"/>
      <c r="AA7" s="99"/>
      <c r="AB7" s="99"/>
      <c r="AC7" s="99"/>
      <c r="AD7" s="99">
        <v>594</v>
      </c>
      <c r="AE7" s="99"/>
      <c r="AF7" s="99"/>
      <c r="AG7" s="99"/>
      <c r="AH7" s="99"/>
      <c r="AI7" s="37"/>
      <c r="AJ7" s="99">
        <v>341054</v>
      </c>
      <c r="AK7" s="99"/>
      <c r="AL7" s="99"/>
      <c r="AM7" s="99"/>
      <c r="AN7" s="99"/>
      <c r="AO7" s="99"/>
      <c r="AP7" s="242"/>
      <c r="AQ7" s="242"/>
      <c r="AR7" s="99">
        <v>303719</v>
      </c>
      <c r="AS7" s="99"/>
      <c r="AT7" s="99"/>
      <c r="AU7" s="99"/>
      <c r="AV7" s="99"/>
      <c r="AW7" s="99"/>
      <c r="AX7" s="242"/>
      <c r="AY7" s="242"/>
      <c r="AZ7" s="99">
        <v>7596</v>
      </c>
      <c r="BA7" s="99"/>
      <c r="BB7" s="99"/>
      <c r="BC7" s="99"/>
      <c r="BD7" s="99"/>
      <c r="BE7" s="99"/>
      <c r="BF7" s="242"/>
      <c r="BG7" s="242"/>
      <c r="BH7" s="99">
        <v>5029</v>
      </c>
      <c r="BI7" s="99"/>
      <c r="BJ7" s="99"/>
      <c r="BK7" s="99"/>
      <c r="BL7" s="99"/>
      <c r="BM7" s="99"/>
      <c r="BN7" s="242"/>
      <c r="BO7" s="242"/>
      <c r="BP7" s="157" t="s">
        <v>51</v>
      </c>
      <c r="BQ7" s="174"/>
      <c r="BR7" s="174"/>
    </row>
    <row r="8" spans="1:70" ht="18.75" customHeight="1">
      <c r="A8" s="218" t="s">
        <v>52</v>
      </c>
      <c r="B8" s="218"/>
      <c r="C8" s="219" t="s">
        <v>62</v>
      </c>
      <c r="D8" s="219"/>
      <c r="E8" s="219"/>
      <c r="F8" s="250"/>
      <c r="G8" s="250"/>
      <c r="H8" s="250"/>
      <c r="I8" s="250"/>
      <c r="J8" s="250"/>
      <c r="K8" s="251"/>
      <c r="L8" s="99">
        <v>70</v>
      </c>
      <c r="M8" s="99"/>
      <c r="N8" s="99"/>
      <c r="O8" s="99"/>
      <c r="P8" s="99"/>
      <c r="Q8" s="99"/>
      <c r="R8" s="99">
        <v>91</v>
      </c>
      <c r="S8" s="99"/>
      <c r="T8" s="99"/>
      <c r="U8" s="99"/>
      <c r="V8" s="99"/>
      <c r="W8" s="99"/>
      <c r="X8" s="99">
        <v>320</v>
      </c>
      <c r="Y8" s="99"/>
      <c r="Z8" s="99"/>
      <c r="AA8" s="99"/>
      <c r="AB8" s="99"/>
      <c r="AC8" s="99"/>
      <c r="AD8" s="99">
        <v>454</v>
      </c>
      <c r="AE8" s="99"/>
      <c r="AF8" s="99"/>
      <c r="AG8" s="99"/>
      <c r="AH8" s="99"/>
      <c r="AI8" s="37"/>
      <c r="AJ8" s="99">
        <v>150534</v>
      </c>
      <c r="AK8" s="99"/>
      <c r="AL8" s="99"/>
      <c r="AM8" s="99"/>
      <c r="AN8" s="99"/>
      <c r="AO8" s="99"/>
      <c r="AP8" s="242"/>
      <c r="AQ8" s="242"/>
      <c r="AR8" s="99">
        <v>246666</v>
      </c>
      <c r="AS8" s="99"/>
      <c r="AT8" s="99"/>
      <c r="AU8" s="99"/>
      <c r="AV8" s="99"/>
      <c r="AW8" s="99"/>
      <c r="AX8" s="242"/>
      <c r="AY8" s="242"/>
      <c r="AZ8" s="99">
        <v>2236</v>
      </c>
      <c r="BA8" s="99"/>
      <c r="BB8" s="99"/>
      <c r="BC8" s="99"/>
      <c r="BD8" s="99"/>
      <c r="BE8" s="99"/>
      <c r="BF8" s="242"/>
      <c r="BG8" s="242"/>
      <c r="BH8" s="99">
        <v>3332</v>
      </c>
      <c r="BI8" s="99"/>
      <c r="BJ8" s="99"/>
      <c r="BK8" s="99"/>
      <c r="BL8" s="99"/>
      <c r="BM8" s="99"/>
      <c r="BN8" s="242"/>
      <c r="BO8" s="242"/>
      <c r="BP8" s="157" t="s">
        <v>52</v>
      </c>
      <c r="BQ8" s="174"/>
      <c r="BR8" s="174"/>
    </row>
    <row r="9" spans="1:70" ht="18.75" customHeight="1">
      <c r="A9" s="218" t="s">
        <v>23</v>
      </c>
      <c r="B9" s="218"/>
      <c r="C9" s="219" t="s">
        <v>63</v>
      </c>
      <c r="D9" s="219"/>
      <c r="E9" s="219"/>
      <c r="F9" s="250"/>
      <c r="G9" s="250"/>
      <c r="H9" s="250"/>
      <c r="I9" s="250"/>
      <c r="J9" s="250"/>
      <c r="K9" s="251"/>
      <c r="L9" s="99">
        <v>33</v>
      </c>
      <c r="M9" s="99"/>
      <c r="N9" s="99"/>
      <c r="O9" s="99"/>
      <c r="P9" s="99"/>
      <c r="Q9" s="99"/>
      <c r="R9" s="99">
        <v>28</v>
      </c>
      <c r="S9" s="99"/>
      <c r="T9" s="99"/>
      <c r="U9" s="99"/>
      <c r="V9" s="99"/>
      <c r="W9" s="99"/>
      <c r="X9" s="99">
        <v>298</v>
      </c>
      <c r="Y9" s="99"/>
      <c r="Z9" s="99"/>
      <c r="AA9" s="99"/>
      <c r="AB9" s="99"/>
      <c r="AC9" s="99"/>
      <c r="AD9" s="99">
        <v>278</v>
      </c>
      <c r="AE9" s="99"/>
      <c r="AF9" s="99"/>
      <c r="AG9" s="99"/>
      <c r="AH9" s="99"/>
      <c r="AI9" s="37"/>
      <c r="AJ9" s="99">
        <v>112295</v>
      </c>
      <c r="AK9" s="99"/>
      <c r="AL9" s="99"/>
      <c r="AM9" s="99"/>
      <c r="AN9" s="99"/>
      <c r="AO9" s="99"/>
      <c r="AP9" s="242"/>
      <c r="AQ9" s="242"/>
      <c r="AR9" s="99">
        <v>129726</v>
      </c>
      <c r="AS9" s="99"/>
      <c r="AT9" s="99"/>
      <c r="AU9" s="99"/>
      <c r="AV9" s="99"/>
      <c r="AW9" s="99"/>
      <c r="AX9" s="242"/>
      <c r="AY9" s="242"/>
      <c r="AZ9" s="99">
        <v>1571</v>
      </c>
      <c r="BA9" s="99"/>
      <c r="BB9" s="99"/>
      <c r="BC9" s="99"/>
      <c r="BD9" s="99"/>
      <c r="BE9" s="99"/>
      <c r="BF9" s="242"/>
      <c r="BG9" s="242"/>
      <c r="BH9" s="99">
        <v>1317</v>
      </c>
      <c r="BI9" s="99"/>
      <c r="BJ9" s="99"/>
      <c r="BK9" s="99"/>
      <c r="BL9" s="99"/>
      <c r="BM9" s="99"/>
      <c r="BN9" s="242"/>
      <c r="BO9" s="242"/>
      <c r="BP9" s="157" t="s">
        <v>23</v>
      </c>
      <c r="BQ9" s="174"/>
      <c r="BR9" s="174"/>
    </row>
    <row r="10" spans="1:70" ht="18.75" customHeight="1">
      <c r="A10" s="218" t="s">
        <v>53</v>
      </c>
      <c r="B10" s="218"/>
      <c r="C10" s="219" t="s">
        <v>65</v>
      </c>
      <c r="D10" s="219"/>
      <c r="E10" s="219"/>
      <c r="F10" s="250"/>
      <c r="G10" s="250"/>
      <c r="H10" s="250"/>
      <c r="I10" s="250"/>
      <c r="J10" s="250"/>
      <c r="K10" s="251"/>
      <c r="L10" s="99">
        <v>64</v>
      </c>
      <c r="M10" s="99"/>
      <c r="N10" s="99"/>
      <c r="O10" s="99"/>
      <c r="P10" s="99"/>
      <c r="Q10" s="99"/>
      <c r="R10" s="99">
        <v>70</v>
      </c>
      <c r="S10" s="99"/>
      <c r="T10" s="99"/>
      <c r="U10" s="99"/>
      <c r="V10" s="99"/>
      <c r="W10" s="99"/>
      <c r="X10" s="99">
        <v>197</v>
      </c>
      <c r="Y10" s="99"/>
      <c r="Z10" s="99"/>
      <c r="AA10" s="99"/>
      <c r="AB10" s="99"/>
      <c r="AC10" s="99"/>
      <c r="AD10" s="99">
        <v>201</v>
      </c>
      <c r="AE10" s="99"/>
      <c r="AF10" s="99"/>
      <c r="AG10" s="99"/>
      <c r="AH10" s="99"/>
      <c r="AI10" s="37"/>
      <c r="AJ10" s="99">
        <v>63198</v>
      </c>
      <c r="AK10" s="99"/>
      <c r="AL10" s="99"/>
      <c r="AM10" s="99"/>
      <c r="AN10" s="99"/>
      <c r="AO10" s="99"/>
      <c r="AP10" s="242"/>
      <c r="AQ10" s="242"/>
      <c r="AR10" s="99">
        <v>77330</v>
      </c>
      <c r="AS10" s="99"/>
      <c r="AT10" s="99"/>
      <c r="AU10" s="99"/>
      <c r="AV10" s="99"/>
      <c r="AW10" s="99"/>
      <c r="AX10" s="242"/>
      <c r="AY10" s="242"/>
      <c r="AZ10" s="99">
        <v>1082</v>
      </c>
      <c r="BA10" s="99"/>
      <c r="BB10" s="99"/>
      <c r="BC10" s="99"/>
      <c r="BD10" s="99"/>
      <c r="BE10" s="99"/>
      <c r="BF10" s="242"/>
      <c r="BG10" s="242"/>
      <c r="BH10" s="99">
        <v>1346</v>
      </c>
      <c r="BI10" s="99"/>
      <c r="BJ10" s="99"/>
      <c r="BK10" s="99"/>
      <c r="BL10" s="99"/>
      <c r="BM10" s="99"/>
      <c r="BN10" s="242"/>
      <c r="BO10" s="242"/>
      <c r="BP10" s="157" t="s">
        <v>53</v>
      </c>
      <c r="BQ10" s="174"/>
      <c r="BR10" s="174"/>
    </row>
    <row r="11" spans="1:70" ht="18.75" customHeight="1">
      <c r="A11" s="218" t="s">
        <v>54</v>
      </c>
      <c r="B11" s="218"/>
      <c r="C11" s="219" t="s">
        <v>64</v>
      </c>
      <c r="D11" s="219"/>
      <c r="E11" s="219"/>
      <c r="F11" s="250"/>
      <c r="G11" s="250"/>
      <c r="H11" s="250"/>
      <c r="I11" s="250"/>
      <c r="J11" s="250"/>
      <c r="K11" s="251"/>
      <c r="L11" s="99">
        <v>19</v>
      </c>
      <c r="M11" s="99"/>
      <c r="N11" s="99"/>
      <c r="O11" s="99"/>
      <c r="P11" s="99"/>
      <c r="Q11" s="99"/>
      <c r="R11" s="99">
        <v>17</v>
      </c>
      <c r="S11" s="99"/>
      <c r="T11" s="99"/>
      <c r="U11" s="99"/>
      <c r="V11" s="99"/>
      <c r="W11" s="99"/>
      <c r="X11" s="99">
        <v>94</v>
      </c>
      <c r="Y11" s="99"/>
      <c r="Z11" s="99"/>
      <c r="AA11" s="99"/>
      <c r="AB11" s="99"/>
      <c r="AC11" s="99"/>
      <c r="AD11" s="99">
        <v>98</v>
      </c>
      <c r="AE11" s="99"/>
      <c r="AF11" s="99"/>
      <c r="AG11" s="99"/>
      <c r="AH11" s="99"/>
      <c r="AI11" s="37"/>
      <c r="AJ11" s="99">
        <v>36784</v>
      </c>
      <c r="AK11" s="99"/>
      <c r="AL11" s="99"/>
      <c r="AM11" s="99"/>
      <c r="AN11" s="99"/>
      <c r="AO11" s="99"/>
      <c r="AP11" s="242"/>
      <c r="AQ11" s="242"/>
      <c r="AR11" s="99">
        <v>46121</v>
      </c>
      <c r="AS11" s="99"/>
      <c r="AT11" s="99"/>
      <c r="AU11" s="99"/>
      <c r="AV11" s="99"/>
      <c r="AW11" s="99"/>
      <c r="AX11" s="242"/>
      <c r="AY11" s="242"/>
      <c r="AZ11" s="99">
        <v>700</v>
      </c>
      <c r="BA11" s="99"/>
      <c r="BB11" s="99"/>
      <c r="BC11" s="99"/>
      <c r="BD11" s="99"/>
      <c r="BE11" s="99"/>
      <c r="BF11" s="242"/>
      <c r="BG11" s="242"/>
      <c r="BH11" s="99">
        <v>711</v>
      </c>
      <c r="BI11" s="99"/>
      <c r="BJ11" s="99"/>
      <c r="BK11" s="99"/>
      <c r="BL11" s="99"/>
      <c r="BM11" s="99"/>
      <c r="BN11" s="242"/>
      <c r="BO11" s="242"/>
      <c r="BP11" s="157" t="s">
        <v>54</v>
      </c>
      <c r="BQ11" s="174"/>
      <c r="BR11" s="174"/>
    </row>
    <row r="12" spans="1:70" ht="18.75" customHeight="1">
      <c r="A12" s="218" t="s">
        <v>25</v>
      </c>
      <c r="B12" s="218"/>
      <c r="C12" s="219" t="s">
        <v>66</v>
      </c>
      <c r="D12" s="219"/>
      <c r="E12" s="219"/>
      <c r="F12" s="250"/>
      <c r="G12" s="250"/>
      <c r="H12" s="250"/>
      <c r="I12" s="250"/>
      <c r="J12" s="250"/>
      <c r="K12" s="251"/>
      <c r="L12" s="90">
        <v>28</v>
      </c>
      <c r="M12" s="99"/>
      <c r="N12" s="99"/>
      <c r="O12" s="99"/>
      <c r="P12" s="99"/>
      <c r="Q12" s="99"/>
      <c r="R12" s="99">
        <v>32</v>
      </c>
      <c r="S12" s="99"/>
      <c r="T12" s="99"/>
      <c r="U12" s="99"/>
      <c r="V12" s="99"/>
      <c r="W12" s="99"/>
      <c r="X12" s="99">
        <v>82</v>
      </c>
      <c r="Y12" s="99"/>
      <c r="Z12" s="99"/>
      <c r="AA12" s="99"/>
      <c r="AB12" s="99"/>
      <c r="AC12" s="99"/>
      <c r="AD12" s="99">
        <v>110</v>
      </c>
      <c r="AE12" s="99"/>
      <c r="AF12" s="99"/>
      <c r="AG12" s="99"/>
      <c r="AH12" s="99"/>
      <c r="AI12" s="37"/>
      <c r="AJ12" s="99">
        <v>37857</v>
      </c>
      <c r="AK12" s="99"/>
      <c r="AL12" s="99"/>
      <c r="AM12" s="99"/>
      <c r="AN12" s="99"/>
      <c r="AO12" s="99"/>
      <c r="AP12" s="242"/>
      <c r="AQ12" s="242"/>
      <c r="AR12" s="99">
        <v>59262</v>
      </c>
      <c r="AS12" s="99"/>
      <c r="AT12" s="99"/>
      <c r="AU12" s="99"/>
      <c r="AV12" s="99"/>
      <c r="AW12" s="99"/>
      <c r="AX12" s="242"/>
      <c r="AY12" s="242"/>
      <c r="AZ12" s="99">
        <v>1082</v>
      </c>
      <c r="BA12" s="99"/>
      <c r="BB12" s="99"/>
      <c r="BC12" s="99"/>
      <c r="BD12" s="99"/>
      <c r="BE12" s="99"/>
      <c r="BF12" s="242"/>
      <c r="BG12" s="242"/>
      <c r="BH12" s="99">
        <v>1192</v>
      </c>
      <c r="BI12" s="99"/>
      <c r="BJ12" s="99"/>
      <c r="BK12" s="99"/>
      <c r="BL12" s="99"/>
      <c r="BM12" s="99"/>
      <c r="BN12" s="242"/>
      <c r="BO12" s="242"/>
      <c r="BP12" s="157" t="s">
        <v>25</v>
      </c>
      <c r="BQ12" s="174"/>
      <c r="BR12" s="174"/>
    </row>
    <row r="13" spans="1:70" ht="18.75" customHeight="1">
      <c r="A13" s="218" t="s">
        <v>55</v>
      </c>
      <c r="B13" s="218"/>
      <c r="C13" s="219" t="s">
        <v>67</v>
      </c>
      <c r="D13" s="219"/>
      <c r="E13" s="219"/>
      <c r="F13" s="250"/>
      <c r="G13" s="250"/>
      <c r="H13" s="250"/>
      <c r="I13" s="250"/>
      <c r="J13" s="250"/>
      <c r="K13" s="251"/>
      <c r="L13" s="90"/>
      <c r="M13" s="99"/>
      <c r="N13" s="99"/>
      <c r="O13" s="99"/>
      <c r="P13" s="99"/>
      <c r="Q13" s="99"/>
      <c r="R13" s="99">
        <v>1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 t="s">
        <v>47</v>
      </c>
      <c r="AE13" s="99"/>
      <c r="AF13" s="99"/>
      <c r="AG13" s="99"/>
      <c r="AH13" s="99"/>
      <c r="AI13" s="37"/>
      <c r="AJ13" s="229"/>
      <c r="AK13" s="229"/>
      <c r="AL13" s="229"/>
      <c r="AM13" s="229"/>
      <c r="AN13" s="229"/>
      <c r="AO13" s="229"/>
      <c r="AP13" s="229"/>
      <c r="AQ13" s="229"/>
      <c r="AR13" s="99" t="s">
        <v>47</v>
      </c>
      <c r="AS13" s="99"/>
      <c r="AT13" s="99"/>
      <c r="AU13" s="99"/>
      <c r="AV13" s="99"/>
      <c r="AW13" s="99"/>
      <c r="AX13" s="242"/>
      <c r="AY13" s="242"/>
      <c r="AZ13" s="229"/>
      <c r="BA13" s="229"/>
      <c r="BB13" s="229"/>
      <c r="BC13" s="229"/>
      <c r="BD13" s="229"/>
      <c r="BE13" s="229"/>
      <c r="BF13" s="229"/>
      <c r="BG13" s="229"/>
      <c r="BH13" s="99" t="s">
        <v>47</v>
      </c>
      <c r="BI13" s="99"/>
      <c r="BJ13" s="99"/>
      <c r="BK13" s="99"/>
      <c r="BL13" s="99"/>
      <c r="BM13" s="99"/>
      <c r="BN13" s="242"/>
      <c r="BO13" s="242"/>
      <c r="BP13" s="157" t="s">
        <v>55</v>
      </c>
      <c r="BQ13" s="174"/>
      <c r="BR13" s="174"/>
    </row>
    <row r="14" spans="1:70" ht="18.75" customHeight="1">
      <c r="A14" s="218" t="s">
        <v>56</v>
      </c>
      <c r="B14" s="218"/>
      <c r="C14" s="219" t="s">
        <v>68</v>
      </c>
      <c r="D14" s="219"/>
      <c r="E14" s="219"/>
      <c r="F14" s="250"/>
      <c r="G14" s="250"/>
      <c r="H14" s="250"/>
      <c r="I14" s="250"/>
      <c r="J14" s="250"/>
      <c r="K14" s="251"/>
      <c r="L14" s="99">
        <v>51</v>
      </c>
      <c r="M14" s="99"/>
      <c r="N14" s="99"/>
      <c r="O14" s="99"/>
      <c r="P14" s="99"/>
      <c r="Q14" s="99"/>
      <c r="R14" s="99">
        <v>41</v>
      </c>
      <c r="S14" s="99"/>
      <c r="T14" s="99"/>
      <c r="U14" s="99"/>
      <c r="V14" s="99"/>
      <c r="W14" s="99"/>
      <c r="X14" s="99">
        <v>182</v>
      </c>
      <c r="Y14" s="99"/>
      <c r="Z14" s="99"/>
      <c r="AA14" s="99"/>
      <c r="AB14" s="99"/>
      <c r="AC14" s="99"/>
      <c r="AD14" s="99">
        <v>157</v>
      </c>
      <c r="AE14" s="99"/>
      <c r="AF14" s="99"/>
      <c r="AG14" s="99"/>
      <c r="AH14" s="99"/>
      <c r="AI14" s="37"/>
      <c r="AJ14" s="99">
        <v>61100</v>
      </c>
      <c r="AK14" s="99"/>
      <c r="AL14" s="99"/>
      <c r="AM14" s="99"/>
      <c r="AN14" s="99"/>
      <c r="AO14" s="99"/>
      <c r="AP14" s="242"/>
      <c r="AQ14" s="242"/>
      <c r="AR14" s="99">
        <v>62774</v>
      </c>
      <c r="AS14" s="99"/>
      <c r="AT14" s="99"/>
      <c r="AU14" s="99"/>
      <c r="AV14" s="99"/>
      <c r="AW14" s="99"/>
      <c r="AX14" s="242"/>
      <c r="AY14" s="242"/>
      <c r="AZ14" s="99">
        <v>1241</v>
      </c>
      <c r="BA14" s="99"/>
      <c r="BB14" s="99"/>
      <c r="BC14" s="99"/>
      <c r="BD14" s="99"/>
      <c r="BE14" s="99"/>
      <c r="BF14" s="242"/>
      <c r="BG14" s="242"/>
      <c r="BH14" s="99">
        <v>1104</v>
      </c>
      <c r="BI14" s="99"/>
      <c r="BJ14" s="99"/>
      <c r="BK14" s="99"/>
      <c r="BL14" s="99"/>
      <c r="BM14" s="99"/>
      <c r="BN14" s="242"/>
      <c r="BO14" s="242"/>
      <c r="BP14" s="157" t="s">
        <v>56</v>
      </c>
      <c r="BQ14" s="174"/>
      <c r="BR14" s="174"/>
    </row>
    <row r="15" spans="1:70" ht="18.75" customHeight="1">
      <c r="A15" s="218" t="s">
        <v>26</v>
      </c>
      <c r="B15" s="218"/>
      <c r="C15" s="219" t="s">
        <v>69</v>
      </c>
      <c r="D15" s="219"/>
      <c r="E15" s="219"/>
      <c r="F15" s="250"/>
      <c r="G15" s="250"/>
      <c r="H15" s="250"/>
      <c r="I15" s="250"/>
      <c r="J15" s="250"/>
      <c r="K15" s="251"/>
      <c r="L15" s="99">
        <v>43</v>
      </c>
      <c r="M15" s="99"/>
      <c r="N15" s="99"/>
      <c r="O15" s="99"/>
      <c r="P15" s="99"/>
      <c r="Q15" s="99"/>
      <c r="R15" s="99">
        <v>44</v>
      </c>
      <c r="S15" s="99"/>
      <c r="T15" s="99"/>
      <c r="U15" s="99"/>
      <c r="V15" s="99"/>
      <c r="W15" s="99"/>
      <c r="X15" s="99">
        <v>146</v>
      </c>
      <c r="Y15" s="99"/>
      <c r="Z15" s="99"/>
      <c r="AA15" s="99"/>
      <c r="AB15" s="99"/>
      <c r="AC15" s="99"/>
      <c r="AD15" s="99">
        <v>171</v>
      </c>
      <c r="AE15" s="99"/>
      <c r="AF15" s="99"/>
      <c r="AG15" s="99"/>
      <c r="AH15" s="99"/>
      <c r="AI15" s="37"/>
      <c r="AJ15" s="99">
        <v>81517</v>
      </c>
      <c r="AK15" s="99"/>
      <c r="AL15" s="99"/>
      <c r="AM15" s="99"/>
      <c r="AN15" s="99"/>
      <c r="AO15" s="99"/>
      <c r="AP15" s="242"/>
      <c r="AQ15" s="242"/>
      <c r="AR15" s="99">
        <v>114862</v>
      </c>
      <c r="AS15" s="99"/>
      <c r="AT15" s="99"/>
      <c r="AU15" s="99"/>
      <c r="AV15" s="99"/>
      <c r="AW15" s="99"/>
      <c r="AX15" s="242"/>
      <c r="AY15" s="242"/>
      <c r="AZ15" s="99">
        <v>939</v>
      </c>
      <c r="BA15" s="99"/>
      <c r="BB15" s="99"/>
      <c r="BC15" s="99"/>
      <c r="BD15" s="99"/>
      <c r="BE15" s="99"/>
      <c r="BF15" s="242"/>
      <c r="BG15" s="242"/>
      <c r="BH15" s="99">
        <v>1092</v>
      </c>
      <c r="BI15" s="99"/>
      <c r="BJ15" s="99"/>
      <c r="BK15" s="99"/>
      <c r="BL15" s="99"/>
      <c r="BM15" s="99"/>
      <c r="BN15" s="242"/>
      <c r="BO15" s="242"/>
      <c r="BP15" s="157" t="s">
        <v>26</v>
      </c>
      <c r="BQ15" s="174"/>
      <c r="BR15" s="174"/>
    </row>
    <row r="16" spans="1:70" ht="18.75" customHeight="1">
      <c r="A16" s="218" t="s">
        <v>57</v>
      </c>
      <c r="B16" s="218"/>
      <c r="C16" s="219" t="s">
        <v>70</v>
      </c>
      <c r="D16" s="219"/>
      <c r="E16" s="219"/>
      <c r="F16" s="250"/>
      <c r="G16" s="250"/>
      <c r="H16" s="250"/>
      <c r="I16" s="250"/>
      <c r="J16" s="250"/>
      <c r="K16" s="251"/>
      <c r="L16" s="99">
        <v>215</v>
      </c>
      <c r="M16" s="99"/>
      <c r="N16" s="99"/>
      <c r="O16" s="99"/>
      <c r="P16" s="99"/>
      <c r="Q16" s="99"/>
      <c r="R16" s="99">
        <v>157</v>
      </c>
      <c r="S16" s="99"/>
      <c r="T16" s="99"/>
      <c r="U16" s="99"/>
      <c r="V16" s="99"/>
      <c r="W16" s="99"/>
      <c r="X16" s="99">
        <v>486</v>
      </c>
      <c r="Y16" s="99"/>
      <c r="Z16" s="99"/>
      <c r="AA16" s="99"/>
      <c r="AB16" s="99"/>
      <c r="AC16" s="99"/>
      <c r="AD16" s="99">
        <v>358</v>
      </c>
      <c r="AE16" s="99"/>
      <c r="AF16" s="99"/>
      <c r="AG16" s="99"/>
      <c r="AH16" s="99"/>
      <c r="AI16" s="37"/>
      <c r="AJ16" s="99">
        <v>133054</v>
      </c>
      <c r="AK16" s="99"/>
      <c r="AL16" s="99"/>
      <c r="AM16" s="99"/>
      <c r="AN16" s="99"/>
      <c r="AO16" s="99"/>
      <c r="AP16" s="242"/>
      <c r="AQ16" s="242"/>
      <c r="AR16" s="99">
        <v>120178</v>
      </c>
      <c r="AS16" s="99"/>
      <c r="AT16" s="99"/>
      <c r="AU16" s="99"/>
      <c r="AV16" s="99"/>
      <c r="AW16" s="99"/>
      <c r="AX16" s="242"/>
      <c r="AY16" s="242"/>
      <c r="AZ16" s="99">
        <v>5247</v>
      </c>
      <c r="BA16" s="99"/>
      <c r="BB16" s="99"/>
      <c r="BC16" s="99"/>
      <c r="BD16" s="99"/>
      <c r="BE16" s="99"/>
      <c r="BF16" s="242"/>
      <c r="BG16" s="242"/>
      <c r="BH16" s="99">
        <v>3789</v>
      </c>
      <c r="BI16" s="99"/>
      <c r="BJ16" s="99"/>
      <c r="BK16" s="99"/>
      <c r="BL16" s="99"/>
      <c r="BM16" s="99"/>
      <c r="BN16" s="242"/>
      <c r="BO16" s="242"/>
      <c r="BP16" s="157" t="s">
        <v>57</v>
      </c>
      <c r="BQ16" s="174"/>
      <c r="BR16" s="174"/>
    </row>
    <row r="17" spans="1:70" ht="18.75" customHeight="1">
      <c r="A17" s="218" t="s">
        <v>58</v>
      </c>
      <c r="B17" s="218"/>
      <c r="C17" s="219" t="s">
        <v>71</v>
      </c>
      <c r="D17" s="219"/>
      <c r="E17" s="219"/>
      <c r="F17" s="250"/>
      <c r="G17" s="250"/>
      <c r="H17" s="250"/>
      <c r="I17" s="250"/>
      <c r="J17" s="250"/>
      <c r="K17" s="251"/>
      <c r="L17" s="99">
        <v>5</v>
      </c>
      <c r="M17" s="99"/>
      <c r="N17" s="99"/>
      <c r="O17" s="99"/>
      <c r="P17" s="99"/>
      <c r="Q17" s="99"/>
      <c r="R17" s="99">
        <v>5</v>
      </c>
      <c r="S17" s="99"/>
      <c r="T17" s="99"/>
      <c r="U17" s="99"/>
      <c r="V17" s="99"/>
      <c r="W17" s="99"/>
      <c r="X17" s="99">
        <v>167</v>
      </c>
      <c r="Y17" s="99"/>
      <c r="Z17" s="99"/>
      <c r="AA17" s="99"/>
      <c r="AB17" s="99"/>
      <c r="AC17" s="99"/>
      <c r="AD17" s="99" t="s">
        <v>84</v>
      </c>
      <c r="AE17" s="99"/>
      <c r="AF17" s="99"/>
      <c r="AG17" s="99"/>
      <c r="AH17" s="99"/>
      <c r="AI17" s="37"/>
      <c r="AJ17" s="99">
        <v>60539</v>
      </c>
      <c r="AK17" s="99"/>
      <c r="AL17" s="99"/>
      <c r="AM17" s="99"/>
      <c r="AN17" s="99"/>
      <c r="AO17" s="99"/>
      <c r="AP17" s="242"/>
      <c r="AQ17" s="242"/>
      <c r="AR17" s="99" t="s">
        <v>84</v>
      </c>
      <c r="AS17" s="99"/>
      <c r="AT17" s="99"/>
      <c r="AU17" s="99"/>
      <c r="AV17" s="99"/>
      <c r="AW17" s="99"/>
      <c r="AX17" s="242"/>
      <c r="AY17" s="242"/>
      <c r="AZ17" s="99">
        <v>352</v>
      </c>
      <c r="BA17" s="99"/>
      <c r="BB17" s="99"/>
      <c r="BC17" s="99"/>
      <c r="BD17" s="99"/>
      <c r="BE17" s="99"/>
      <c r="BF17" s="242"/>
      <c r="BG17" s="242"/>
      <c r="BH17" s="99" t="s">
        <v>84</v>
      </c>
      <c r="BI17" s="99"/>
      <c r="BJ17" s="99"/>
      <c r="BK17" s="99"/>
      <c r="BL17" s="99"/>
      <c r="BM17" s="99"/>
      <c r="BN17" s="242"/>
      <c r="BO17" s="242"/>
      <c r="BP17" s="157" t="s">
        <v>58</v>
      </c>
      <c r="BQ17" s="174"/>
      <c r="BR17" s="174"/>
    </row>
    <row r="18" spans="1:70" ht="18.75" customHeight="1">
      <c r="A18" s="218" t="s">
        <v>59</v>
      </c>
      <c r="B18" s="218"/>
      <c r="C18" s="219" t="s">
        <v>72</v>
      </c>
      <c r="D18" s="219"/>
      <c r="E18" s="219"/>
      <c r="F18" s="250"/>
      <c r="G18" s="250"/>
      <c r="H18" s="250"/>
      <c r="I18" s="250"/>
      <c r="J18" s="250"/>
      <c r="K18" s="251"/>
      <c r="L18" s="90">
        <v>85</v>
      </c>
      <c r="M18" s="99"/>
      <c r="N18" s="99"/>
      <c r="O18" s="99"/>
      <c r="P18" s="99"/>
      <c r="Q18" s="99"/>
      <c r="R18" s="99">
        <v>47</v>
      </c>
      <c r="S18" s="99"/>
      <c r="T18" s="99"/>
      <c r="U18" s="99"/>
      <c r="V18" s="99"/>
      <c r="W18" s="99"/>
      <c r="X18" s="99">
        <v>211</v>
      </c>
      <c r="Y18" s="99"/>
      <c r="Z18" s="99"/>
      <c r="AA18" s="99"/>
      <c r="AB18" s="99"/>
      <c r="AC18" s="99"/>
      <c r="AD18" s="99">
        <v>99</v>
      </c>
      <c r="AE18" s="99"/>
      <c r="AF18" s="99"/>
      <c r="AG18" s="99"/>
      <c r="AH18" s="99"/>
      <c r="AI18" s="37"/>
      <c r="AJ18" s="99">
        <v>59729</v>
      </c>
      <c r="AK18" s="99"/>
      <c r="AL18" s="99"/>
      <c r="AM18" s="99"/>
      <c r="AN18" s="99"/>
      <c r="AO18" s="99"/>
      <c r="AP18" s="242"/>
      <c r="AQ18" s="242"/>
      <c r="AR18" s="99">
        <v>31044</v>
      </c>
      <c r="AS18" s="99"/>
      <c r="AT18" s="99"/>
      <c r="AU18" s="99"/>
      <c r="AV18" s="99"/>
      <c r="AW18" s="99"/>
      <c r="AX18" s="242"/>
      <c r="AY18" s="242"/>
      <c r="AZ18" s="99">
        <v>1128</v>
      </c>
      <c r="BA18" s="99"/>
      <c r="BB18" s="99"/>
      <c r="BC18" s="99"/>
      <c r="BD18" s="99"/>
      <c r="BE18" s="99"/>
      <c r="BF18" s="242"/>
      <c r="BG18" s="242"/>
      <c r="BH18" s="99">
        <v>626</v>
      </c>
      <c r="BI18" s="99"/>
      <c r="BJ18" s="99"/>
      <c r="BK18" s="99"/>
      <c r="BL18" s="99"/>
      <c r="BM18" s="99"/>
      <c r="BN18" s="242"/>
      <c r="BO18" s="242"/>
      <c r="BP18" s="157" t="s">
        <v>59</v>
      </c>
      <c r="BQ18" s="174"/>
      <c r="BR18" s="174"/>
    </row>
    <row r="19" spans="1:70" ht="18.75" customHeight="1" thickBot="1">
      <c r="A19" s="218" t="s">
        <v>60</v>
      </c>
      <c r="B19" s="218"/>
      <c r="C19" s="219" t="s">
        <v>73</v>
      </c>
      <c r="D19" s="219"/>
      <c r="E19" s="219"/>
      <c r="F19" s="250"/>
      <c r="G19" s="250"/>
      <c r="H19" s="250"/>
      <c r="I19" s="250"/>
      <c r="J19" s="250"/>
      <c r="K19" s="251"/>
      <c r="L19" s="90"/>
      <c r="M19" s="99"/>
      <c r="N19" s="99"/>
      <c r="O19" s="99"/>
      <c r="P19" s="99"/>
      <c r="Q19" s="99"/>
      <c r="R19" s="99">
        <v>23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5">
        <v>130</v>
      </c>
      <c r="AE19" s="95"/>
      <c r="AF19" s="95"/>
      <c r="AG19" s="95"/>
      <c r="AH19" s="95"/>
      <c r="AI19" s="37"/>
      <c r="AJ19" s="229"/>
      <c r="AK19" s="229"/>
      <c r="AL19" s="229"/>
      <c r="AM19" s="229"/>
      <c r="AN19" s="229"/>
      <c r="AO19" s="229"/>
      <c r="AP19" s="229"/>
      <c r="AQ19" s="229"/>
      <c r="AR19" s="99">
        <v>46773</v>
      </c>
      <c r="AS19" s="99"/>
      <c r="AT19" s="99"/>
      <c r="AU19" s="99"/>
      <c r="AV19" s="99"/>
      <c r="AW19" s="99"/>
      <c r="AX19" s="242"/>
      <c r="AY19" s="242"/>
      <c r="AZ19" s="229"/>
      <c r="BA19" s="229"/>
      <c r="BB19" s="229"/>
      <c r="BC19" s="229"/>
      <c r="BD19" s="229"/>
      <c r="BE19" s="229"/>
      <c r="BF19" s="229"/>
      <c r="BG19" s="229"/>
      <c r="BH19" s="99">
        <v>504</v>
      </c>
      <c r="BI19" s="99"/>
      <c r="BJ19" s="99"/>
      <c r="BK19" s="99"/>
      <c r="BL19" s="99"/>
      <c r="BM19" s="99"/>
      <c r="BN19" s="242"/>
      <c r="BO19" s="242"/>
      <c r="BP19" s="157" t="s">
        <v>60</v>
      </c>
      <c r="BQ19" s="174"/>
      <c r="BR19" s="174"/>
    </row>
    <row r="20" spans="1:70" ht="18.75" customHeight="1">
      <c r="A20" s="9"/>
      <c r="B20" s="240" t="s">
        <v>303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9" t="s">
        <v>304</v>
      </c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93" t="s">
        <v>280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</row>
    <row r="21" spans="2:70" ht="18.75" customHeight="1">
      <c r="B21" s="252" t="s">
        <v>305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30" t="s">
        <v>306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100" t="s">
        <v>30</v>
      </c>
      <c r="BM21" s="155"/>
      <c r="BN21" s="155"/>
      <c r="BO21" s="155"/>
      <c r="BP21" s="155"/>
      <c r="BQ21" s="155"/>
      <c r="BR21" s="155"/>
    </row>
    <row r="22" spans="2:36" ht="18.75" customHeight="1">
      <c r="B22" s="89" t="s">
        <v>290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14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70" ht="18.75" customHeight="1">
      <c r="A24" s="224" t="s">
        <v>100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3" t="s">
        <v>101</v>
      </c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</row>
    <row r="25" spans="1:70" ht="18.75" customHeight="1" thickBot="1">
      <c r="A25" s="193" t="s">
        <v>86</v>
      </c>
      <c r="B25" s="193"/>
      <c r="C25" s="193"/>
      <c r="D25" s="193"/>
      <c r="E25" s="193"/>
      <c r="F25" s="193"/>
      <c r="G25" s="193"/>
      <c r="H25" s="83"/>
      <c r="AD25" s="106" t="s">
        <v>29</v>
      </c>
      <c r="AE25" s="196"/>
      <c r="AF25" s="196"/>
      <c r="AG25" s="196"/>
      <c r="AH25" s="196"/>
      <c r="AI25" s="196"/>
      <c r="AJ25" s="193" t="s">
        <v>86</v>
      </c>
      <c r="AK25" s="193"/>
      <c r="AL25" s="193"/>
      <c r="AM25" s="193"/>
      <c r="AN25" s="193"/>
      <c r="AO25" s="193"/>
      <c r="AP25" s="193"/>
      <c r="AQ25" s="83"/>
      <c r="BM25" s="106" t="s">
        <v>29</v>
      </c>
      <c r="BN25" s="196"/>
      <c r="BO25" s="196"/>
      <c r="BP25" s="196"/>
      <c r="BQ25" s="196"/>
      <c r="BR25" s="196"/>
    </row>
    <row r="26" spans="1:70" ht="18.75" customHeight="1">
      <c r="A26" s="112" t="s">
        <v>99</v>
      </c>
      <c r="B26" s="178"/>
      <c r="C26" s="178"/>
      <c r="D26" s="178"/>
      <c r="E26" s="178"/>
      <c r="F26" s="178"/>
      <c r="G26" s="178"/>
      <c r="H26" s="178" t="s">
        <v>98</v>
      </c>
      <c r="I26" s="178"/>
      <c r="J26" s="178"/>
      <c r="K26" s="178"/>
      <c r="L26" s="178"/>
      <c r="M26" s="178"/>
      <c r="N26" s="178"/>
      <c r="O26" s="178"/>
      <c r="P26" s="178" t="s">
        <v>97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 t="s">
        <v>96</v>
      </c>
      <c r="AA26" s="178"/>
      <c r="AB26" s="178"/>
      <c r="AC26" s="178"/>
      <c r="AD26" s="178"/>
      <c r="AE26" s="178"/>
      <c r="AF26" s="178"/>
      <c r="AG26" s="178"/>
      <c r="AH26" s="178"/>
      <c r="AI26" s="178"/>
      <c r="AJ26" s="178" t="s">
        <v>99</v>
      </c>
      <c r="AK26" s="178"/>
      <c r="AL26" s="178"/>
      <c r="AM26" s="178"/>
      <c r="AN26" s="178"/>
      <c r="AO26" s="178"/>
      <c r="AP26" s="178"/>
      <c r="AQ26" s="178" t="s">
        <v>98</v>
      </c>
      <c r="AR26" s="178"/>
      <c r="AS26" s="178"/>
      <c r="AT26" s="178"/>
      <c r="AU26" s="178"/>
      <c r="AV26" s="178"/>
      <c r="AW26" s="178"/>
      <c r="AX26" s="178"/>
      <c r="AY26" s="178" t="s">
        <v>97</v>
      </c>
      <c r="AZ26" s="178"/>
      <c r="BA26" s="178"/>
      <c r="BB26" s="178"/>
      <c r="BC26" s="178"/>
      <c r="BD26" s="178"/>
      <c r="BE26" s="178"/>
      <c r="BF26" s="178"/>
      <c r="BG26" s="178"/>
      <c r="BH26" s="178"/>
      <c r="BI26" s="178" t="s">
        <v>96</v>
      </c>
      <c r="BJ26" s="178"/>
      <c r="BK26" s="178"/>
      <c r="BL26" s="178"/>
      <c r="BM26" s="178"/>
      <c r="BN26" s="178"/>
      <c r="BO26" s="178"/>
      <c r="BP26" s="178"/>
      <c r="BQ26" s="178"/>
      <c r="BR26" s="110"/>
    </row>
    <row r="27" spans="1:70" ht="18.75" customHeight="1">
      <c r="A27" s="227"/>
      <c r="B27" s="225"/>
      <c r="C27" s="225"/>
      <c r="D27" s="225"/>
      <c r="E27" s="225"/>
      <c r="F27" s="225"/>
      <c r="G27" s="225"/>
      <c r="H27" s="226" t="s">
        <v>112</v>
      </c>
      <c r="I27" s="226"/>
      <c r="J27" s="226"/>
      <c r="K27" s="226"/>
      <c r="L27" s="226" t="s">
        <v>139</v>
      </c>
      <c r="M27" s="226"/>
      <c r="N27" s="226"/>
      <c r="O27" s="226"/>
      <c r="P27" s="226" t="s">
        <v>113</v>
      </c>
      <c r="Q27" s="226"/>
      <c r="R27" s="226"/>
      <c r="S27" s="226"/>
      <c r="T27" s="226"/>
      <c r="U27" s="226" t="s">
        <v>138</v>
      </c>
      <c r="V27" s="226"/>
      <c r="W27" s="226"/>
      <c r="X27" s="226"/>
      <c r="Y27" s="226"/>
      <c r="Z27" s="226" t="s">
        <v>113</v>
      </c>
      <c r="AA27" s="226"/>
      <c r="AB27" s="226"/>
      <c r="AC27" s="226"/>
      <c r="AD27" s="228"/>
      <c r="AE27" s="226" t="s">
        <v>138</v>
      </c>
      <c r="AF27" s="226"/>
      <c r="AG27" s="226"/>
      <c r="AH27" s="226"/>
      <c r="AI27" s="226"/>
      <c r="AJ27" s="225"/>
      <c r="AK27" s="225"/>
      <c r="AL27" s="225"/>
      <c r="AM27" s="225"/>
      <c r="AN27" s="225"/>
      <c r="AO27" s="225"/>
      <c r="AP27" s="225"/>
      <c r="AQ27" s="226" t="s">
        <v>102</v>
      </c>
      <c r="AR27" s="226"/>
      <c r="AS27" s="226"/>
      <c r="AT27" s="226"/>
      <c r="AU27" s="226" t="s">
        <v>104</v>
      </c>
      <c r="AV27" s="226"/>
      <c r="AW27" s="226"/>
      <c r="AX27" s="226"/>
      <c r="AY27" s="226" t="s">
        <v>103</v>
      </c>
      <c r="AZ27" s="226"/>
      <c r="BA27" s="226"/>
      <c r="BB27" s="226"/>
      <c r="BC27" s="226"/>
      <c r="BD27" s="226" t="s">
        <v>105</v>
      </c>
      <c r="BE27" s="226"/>
      <c r="BF27" s="226"/>
      <c r="BG27" s="226"/>
      <c r="BH27" s="226"/>
      <c r="BI27" s="226" t="s">
        <v>103</v>
      </c>
      <c r="BJ27" s="226"/>
      <c r="BK27" s="226"/>
      <c r="BL27" s="226"/>
      <c r="BM27" s="226"/>
      <c r="BN27" s="226" t="s">
        <v>105</v>
      </c>
      <c r="BO27" s="226"/>
      <c r="BP27" s="226"/>
      <c r="BQ27" s="226"/>
      <c r="BR27" s="228"/>
    </row>
    <row r="28" spans="1:70" s="20" customFormat="1" ht="18.75" customHeight="1">
      <c r="A28" s="203" t="s">
        <v>298</v>
      </c>
      <c r="B28" s="203"/>
      <c r="C28" s="203"/>
      <c r="D28" s="203"/>
      <c r="E28" s="203"/>
      <c r="F28" s="203"/>
      <c r="H28" s="209">
        <f>IF((SUM(H30))=0,"－",(SUM(H30)+4881))</f>
        <v>20160</v>
      </c>
      <c r="I28" s="206"/>
      <c r="J28" s="206"/>
      <c r="K28" s="206"/>
      <c r="L28" s="135">
        <v>18864</v>
      </c>
      <c r="M28" s="135"/>
      <c r="N28" s="135"/>
      <c r="O28" s="135"/>
      <c r="P28" s="206">
        <f>IF((SUM(P30))=0,"－",(SUM(P30)+18526))</f>
        <v>114068</v>
      </c>
      <c r="Q28" s="206"/>
      <c r="R28" s="206"/>
      <c r="S28" s="206"/>
      <c r="T28" s="208"/>
      <c r="U28" s="206">
        <v>115600</v>
      </c>
      <c r="V28" s="206"/>
      <c r="W28" s="206"/>
      <c r="X28" s="206"/>
      <c r="Y28" s="208"/>
      <c r="Z28" s="206">
        <f>IF((SUM(Z30))=0,"－",(SUM(Z30)+277171))</f>
        <v>3055539</v>
      </c>
      <c r="AA28" s="206"/>
      <c r="AB28" s="206"/>
      <c r="AC28" s="206"/>
      <c r="AD28" s="208"/>
      <c r="AE28" s="206">
        <f>269556765/100</f>
        <v>2695567.65</v>
      </c>
      <c r="AF28" s="206"/>
      <c r="AG28" s="206"/>
      <c r="AH28" s="206"/>
      <c r="AI28" s="207"/>
      <c r="AJ28" s="204" t="s">
        <v>298</v>
      </c>
      <c r="AK28" s="203"/>
      <c r="AL28" s="203"/>
      <c r="AM28" s="203"/>
      <c r="AN28" s="203"/>
      <c r="AO28" s="203"/>
      <c r="AP28" s="21"/>
      <c r="AQ28" s="209">
        <f>IF((SUM(AQ30))=0,"－",(SUM(AQ30))+821)</f>
        <v>4085</v>
      </c>
      <c r="AR28" s="206"/>
      <c r="AS28" s="206"/>
      <c r="AT28" s="206"/>
      <c r="AU28" s="135">
        <f>IF((SUM(AU30))=0,"－",(SUM(AU30))+725)</f>
        <v>3787</v>
      </c>
      <c r="AV28" s="135"/>
      <c r="AW28" s="135"/>
      <c r="AX28" s="135"/>
      <c r="AY28" s="206">
        <f>IF((SUM(AY30))=0,"－",(SUM(AY30))+2454)</f>
        <v>15037</v>
      </c>
      <c r="AZ28" s="206"/>
      <c r="BA28" s="206"/>
      <c r="BB28" s="206"/>
      <c r="BC28" s="208"/>
      <c r="BD28" s="206">
        <f>IF((SUM(BD30))=0,"－",(SUM(BD30))+2349)</f>
        <v>15199</v>
      </c>
      <c r="BE28" s="206"/>
      <c r="BF28" s="206"/>
      <c r="BG28" s="206"/>
      <c r="BH28" s="208"/>
      <c r="BI28" s="206">
        <f>IF((SUM(BI30))=0,"－",(SUM(BI30))+10162)</f>
        <v>60974</v>
      </c>
      <c r="BJ28" s="206"/>
      <c r="BK28" s="206"/>
      <c r="BL28" s="206"/>
      <c r="BM28" s="208"/>
      <c r="BN28" s="206">
        <f>IF((SUM(BN30))=0,"－",(SUM(BN30))+11801)</f>
        <v>74355</v>
      </c>
      <c r="BO28" s="206"/>
      <c r="BP28" s="206"/>
      <c r="BQ28" s="206"/>
      <c r="BR28" s="208"/>
    </row>
    <row r="29" spans="1:70" ht="18.75" customHeight="1">
      <c r="A29" s="69"/>
      <c r="B29" s="69"/>
      <c r="C29" s="69"/>
      <c r="D29" s="69"/>
      <c r="E29" s="69"/>
      <c r="F29" s="69"/>
      <c r="H29" s="42"/>
      <c r="I29" s="37"/>
      <c r="J29" s="37"/>
      <c r="K29" s="3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7"/>
      <c r="AA29" s="37"/>
      <c r="AB29" s="37"/>
      <c r="AC29" s="37"/>
      <c r="AD29" s="37"/>
      <c r="AE29" s="37"/>
      <c r="AF29" s="37"/>
      <c r="AG29" s="37"/>
      <c r="AH29" s="37"/>
      <c r="AI29" s="77"/>
      <c r="AJ29" s="78"/>
      <c r="AK29" s="69"/>
      <c r="AL29" s="69"/>
      <c r="AM29" s="69"/>
      <c r="AN29" s="69"/>
      <c r="AO29" s="69"/>
      <c r="AP29" s="7"/>
      <c r="AQ29" s="42"/>
      <c r="AR29" s="37"/>
      <c r="AS29" s="37"/>
      <c r="AT29" s="37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ht="18.75" customHeight="1">
      <c r="A30" s="152" t="s">
        <v>299</v>
      </c>
      <c r="B30" s="152"/>
      <c r="C30" s="152"/>
      <c r="D30" s="152"/>
      <c r="E30" s="152"/>
      <c r="F30" s="152"/>
      <c r="H30" s="90">
        <f>IF((SUM(H32:K42))=0,"－",(SUM(H32:K42)))</f>
        <v>15279</v>
      </c>
      <c r="I30" s="99"/>
      <c r="J30" s="99"/>
      <c r="K30" s="99"/>
      <c r="L30" s="87">
        <f>IF((SUM(L32:O42))=0,"－",(SUM(L32:O42)))</f>
        <v>14289</v>
      </c>
      <c r="M30" s="87"/>
      <c r="N30" s="87"/>
      <c r="O30" s="87"/>
      <c r="P30" s="87">
        <f>IF((SUM(P32:T42))=0,"－",(SUM(P32:T42)))</f>
        <v>95542</v>
      </c>
      <c r="Q30" s="87"/>
      <c r="R30" s="87"/>
      <c r="S30" s="87"/>
      <c r="T30" s="229"/>
      <c r="U30" s="87">
        <f>IF((SUM(U32:Y42))=0,"－",(SUM(U32:Y42)))</f>
        <v>95341</v>
      </c>
      <c r="V30" s="87"/>
      <c r="W30" s="87"/>
      <c r="X30" s="87"/>
      <c r="Y30" s="229"/>
      <c r="Z30" s="99">
        <f>IF((SUM(Z32:AD42))=0,"－",(SUM(Z32:AD42)+1))</f>
        <v>2778368</v>
      </c>
      <c r="AA30" s="99"/>
      <c r="AB30" s="99"/>
      <c r="AC30" s="99"/>
      <c r="AD30" s="230"/>
      <c r="AE30" s="99">
        <f>IF((SUM(AE32:AI42))=0,"－",(SUM(AE32:AI42)+1))</f>
        <v>2410631.19</v>
      </c>
      <c r="AF30" s="99"/>
      <c r="AG30" s="99"/>
      <c r="AH30" s="99"/>
      <c r="AI30" s="103"/>
      <c r="AJ30" s="205" t="s">
        <v>299</v>
      </c>
      <c r="AK30" s="152"/>
      <c r="AL30" s="152"/>
      <c r="AM30" s="152"/>
      <c r="AN30" s="152"/>
      <c r="AO30" s="152"/>
      <c r="AP30" s="7"/>
      <c r="AQ30" s="90">
        <f>IF((SUM(AQ32:AT42))=0,"－",(SUM(AQ32:AT42)))</f>
        <v>3264</v>
      </c>
      <c r="AR30" s="99"/>
      <c r="AS30" s="99"/>
      <c r="AT30" s="99"/>
      <c r="AU30" s="87">
        <f>IF((SUM(AU32:AX42))=0,"－",(SUM(AU32:AX42)))</f>
        <v>3062</v>
      </c>
      <c r="AV30" s="87"/>
      <c r="AW30" s="87"/>
      <c r="AX30" s="87"/>
      <c r="AY30" s="87">
        <f>IF((SUM(AY32:BC42))=0,"－",(SUM(AY32:BC42)))</f>
        <v>12583</v>
      </c>
      <c r="AZ30" s="87"/>
      <c r="BA30" s="87"/>
      <c r="BB30" s="87"/>
      <c r="BC30" s="229"/>
      <c r="BD30" s="87">
        <f>IF((SUM(BD32:BH42))=0,"－",(SUM(BD32:BH42)))</f>
        <v>12850</v>
      </c>
      <c r="BE30" s="87"/>
      <c r="BF30" s="87"/>
      <c r="BG30" s="87"/>
      <c r="BH30" s="229"/>
      <c r="BI30" s="87">
        <f>IF((SUM(BI32:BM42))=0,"－",(SUM(BI32:BM42)))</f>
        <v>50812</v>
      </c>
      <c r="BJ30" s="87"/>
      <c r="BK30" s="87"/>
      <c r="BL30" s="87"/>
      <c r="BM30" s="229"/>
      <c r="BN30" s="87">
        <f>IF((SUM(BN32:BR42))=0,"－",(SUM(BN32:BR42)))</f>
        <v>62554</v>
      </c>
      <c r="BO30" s="87"/>
      <c r="BP30" s="87"/>
      <c r="BQ30" s="87"/>
      <c r="BR30" s="229"/>
    </row>
    <row r="31" spans="8:70" ht="18.75" customHeight="1">
      <c r="H31" s="42"/>
      <c r="I31" s="37"/>
      <c r="J31" s="37"/>
      <c r="K31" s="3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7"/>
      <c r="AA31" s="37"/>
      <c r="AB31" s="37"/>
      <c r="AC31" s="37"/>
      <c r="AD31" s="37"/>
      <c r="AE31" s="37"/>
      <c r="AF31" s="37"/>
      <c r="AG31" s="37"/>
      <c r="AH31" s="37"/>
      <c r="AI31" s="77"/>
      <c r="AJ31" s="11"/>
      <c r="AK31" s="12"/>
      <c r="AL31" s="12"/>
      <c r="AM31" s="12"/>
      <c r="AN31" s="12"/>
      <c r="AO31" s="12"/>
      <c r="AP31" s="7"/>
      <c r="AQ31" s="42"/>
      <c r="AR31" s="37"/>
      <c r="AS31" s="37"/>
      <c r="AT31" s="37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ht="18.75" customHeight="1">
      <c r="A32" s="234" t="s">
        <v>51</v>
      </c>
      <c r="B32" s="234"/>
      <c r="C32" s="231" t="s">
        <v>87</v>
      </c>
      <c r="D32" s="231"/>
      <c r="E32" s="231"/>
      <c r="F32" s="231"/>
      <c r="G32" s="231"/>
      <c r="H32" s="90">
        <v>6058</v>
      </c>
      <c r="I32" s="99"/>
      <c r="J32" s="99"/>
      <c r="K32" s="99"/>
      <c r="L32" s="87">
        <v>5957</v>
      </c>
      <c r="M32" s="87"/>
      <c r="N32" s="87"/>
      <c r="O32" s="87"/>
      <c r="P32" s="87">
        <v>49089</v>
      </c>
      <c r="Q32" s="87"/>
      <c r="R32" s="87"/>
      <c r="S32" s="87"/>
      <c r="T32" s="87"/>
      <c r="U32" s="87">
        <v>49872</v>
      </c>
      <c r="V32" s="87"/>
      <c r="W32" s="87"/>
      <c r="X32" s="87"/>
      <c r="Y32" s="87"/>
      <c r="Z32" s="99">
        <v>1851095</v>
      </c>
      <c r="AA32" s="99"/>
      <c r="AB32" s="99"/>
      <c r="AC32" s="99"/>
      <c r="AD32" s="99"/>
      <c r="AE32" s="99">
        <f>157201196/100</f>
        <v>1572011.96</v>
      </c>
      <c r="AF32" s="99"/>
      <c r="AG32" s="99"/>
      <c r="AH32" s="99"/>
      <c r="AI32" s="103"/>
      <c r="AJ32" s="217" t="s">
        <v>51</v>
      </c>
      <c r="AK32" s="218"/>
      <c r="AL32" s="219" t="s">
        <v>87</v>
      </c>
      <c r="AM32" s="219"/>
      <c r="AN32" s="219"/>
      <c r="AO32" s="219"/>
      <c r="AP32" s="220"/>
      <c r="AQ32" s="90">
        <v>1245</v>
      </c>
      <c r="AR32" s="99"/>
      <c r="AS32" s="99"/>
      <c r="AT32" s="99"/>
      <c r="AU32" s="87">
        <v>1217</v>
      </c>
      <c r="AV32" s="87"/>
      <c r="AW32" s="87"/>
      <c r="AX32" s="87"/>
      <c r="AY32" s="87">
        <v>5495</v>
      </c>
      <c r="AZ32" s="87"/>
      <c r="BA32" s="87"/>
      <c r="BB32" s="87"/>
      <c r="BC32" s="87"/>
      <c r="BD32" s="87">
        <v>5806</v>
      </c>
      <c r="BE32" s="87"/>
      <c r="BF32" s="87"/>
      <c r="BG32" s="87"/>
      <c r="BH32" s="87"/>
      <c r="BI32" s="87">
        <v>22119</v>
      </c>
      <c r="BJ32" s="87"/>
      <c r="BK32" s="87"/>
      <c r="BL32" s="87"/>
      <c r="BM32" s="87"/>
      <c r="BN32" s="87">
        <v>27624</v>
      </c>
      <c r="BO32" s="87"/>
      <c r="BP32" s="87"/>
      <c r="BQ32" s="87"/>
      <c r="BR32" s="87"/>
    </row>
    <row r="33" spans="1:70" s="20" customFormat="1" ht="18.75" customHeight="1">
      <c r="A33" s="239" t="s">
        <v>107</v>
      </c>
      <c r="B33" s="239"/>
      <c r="C33" s="233" t="s">
        <v>108</v>
      </c>
      <c r="D33" s="233"/>
      <c r="E33" s="233"/>
      <c r="F33" s="233"/>
      <c r="G33" s="233"/>
      <c r="H33" s="124">
        <v>2321</v>
      </c>
      <c r="I33" s="119"/>
      <c r="J33" s="119"/>
      <c r="K33" s="119"/>
      <c r="L33" s="115">
        <v>2075</v>
      </c>
      <c r="M33" s="115"/>
      <c r="N33" s="115"/>
      <c r="O33" s="115"/>
      <c r="P33" s="115">
        <v>12259</v>
      </c>
      <c r="Q33" s="115"/>
      <c r="R33" s="115"/>
      <c r="S33" s="115"/>
      <c r="T33" s="115"/>
      <c r="U33" s="115">
        <v>12219</v>
      </c>
      <c r="V33" s="115"/>
      <c r="W33" s="115"/>
      <c r="X33" s="115"/>
      <c r="Y33" s="115"/>
      <c r="Z33" s="119">
        <v>246313</v>
      </c>
      <c r="AA33" s="119"/>
      <c r="AB33" s="119"/>
      <c r="AC33" s="119"/>
      <c r="AD33" s="119"/>
      <c r="AE33" s="119">
        <f>22533127/100</f>
        <v>225331.27</v>
      </c>
      <c r="AF33" s="119"/>
      <c r="AG33" s="119"/>
      <c r="AH33" s="119"/>
      <c r="AI33" s="118"/>
      <c r="AJ33" s="235" t="s">
        <v>109</v>
      </c>
      <c r="AK33" s="236"/>
      <c r="AL33" s="237" t="s">
        <v>108</v>
      </c>
      <c r="AM33" s="237"/>
      <c r="AN33" s="237"/>
      <c r="AO33" s="237"/>
      <c r="AP33" s="238"/>
      <c r="AQ33" s="124">
        <v>853</v>
      </c>
      <c r="AR33" s="119"/>
      <c r="AS33" s="119"/>
      <c r="AT33" s="119"/>
      <c r="AU33" s="115">
        <v>729</v>
      </c>
      <c r="AV33" s="115"/>
      <c r="AW33" s="115"/>
      <c r="AX33" s="115"/>
      <c r="AY33" s="115">
        <v>2978</v>
      </c>
      <c r="AZ33" s="115"/>
      <c r="BA33" s="115"/>
      <c r="BB33" s="115"/>
      <c r="BC33" s="115"/>
      <c r="BD33" s="115">
        <v>2749</v>
      </c>
      <c r="BE33" s="115"/>
      <c r="BF33" s="115"/>
      <c r="BG33" s="115"/>
      <c r="BH33" s="115"/>
      <c r="BI33" s="115">
        <v>11377</v>
      </c>
      <c r="BJ33" s="115"/>
      <c r="BK33" s="115"/>
      <c r="BL33" s="115"/>
      <c r="BM33" s="115"/>
      <c r="BN33" s="115">
        <v>13022</v>
      </c>
      <c r="BO33" s="115"/>
      <c r="BP33" s="115"/>
      <c r="BQ33" s="115"/>
      <c r="BR33" s="115"/>
    </row>
    <row r="34" spans="1:70" ht="18.75" customHeight="1">
      <c r="A34" s="234" t="s">
        <v>23</v>
      </c>
      <c r="B34" s="234"/>
      <c r="C34" s="231" t="s">
        <v>88</v>
      </c>
      <c r="D34" s="231"/>
      <c r="E34" s="231"/>
      <c r="F34" s="231"/>
      <c r="G34" s="231"/>
      <c r="H34" s="90">
        <v>1415</v>
      </c>
      <c r="I34" s="99"/>
      <c r="J34" s="99"/>
      <c r="K34" s="99"/>
      <c r="L34" s="87">
        <v>1290</v>
      </c>
      <c r="M34" s="87"/>
      <c r="N34" s="87"/>
      <c r="O34" s="87"/>
      <c r="P34" s="87">
        <v>7878</v>
      </c>
      <c r="Q34" s="87"/>
      <c r="R34" s="87"/>
      <c r="S34" s="87"/>
      <c r="T34" s="87"/>
      <c r="U34" s="87">
        <v>7610</v>
      </c>
      <c r="V34" s="87"/>
      <c r="W34" s="87"/>
      <c r="X34" s="87"/>
      <c r="Y34" s="87"/>
      <c r="Z34" s="99">
        <v>174394</v>
      </c>
      <c r="AA34" s="99"/>
      <c r="AB34" s="99"/>
      <c r="AC34" s="99"/>
      <c r="AD34" s="99"/>
      <c r="AE34" s="99">
        <f>15428031/100</f>
        <v>154280.31</v>
      </c>
      <c r="AF34" s="99"/>
      <c r="AG34" s="99"/>
      <c r="AH34" s="99"/>
      <c r="AI34" s="103"/>
      <c r="AJ34" s="217" t="s">
        <v>23</v>
      </c>
      <c r="AK34" s="218"/>
      <c r="AL34" s="219" t="s">
        <v>88</v>
      </c>
      <c r="AM34" s="219"/>
      <c r="AN34" s="219"/>
      <c r="AO34" s="219"/>
      <c r="AP34" s="220"/>
      <c r="AQ34" s="90">
        <v>256</v>
      </c>
      <c r="AR34" s="99"/>
      <c r="AS34" s="99"/>
      <c r="AT34" s="99"/>
      <c r="AU34" s="87">
        <v>249</v>
      </c>
      <c r="AV34" s="87"/>
      <c r="AW34" s="87"/>
      <c r="AX34" s="87"/>
      <c r="AY34" s="87">
        <v>1006</v>
      </c>
      <c r="AZ34" s="87"/>
      <c r="BA34" s="87"/>
      <c r="BB34" s="87"/>
      <c r="BC34" s="87"/>
      <c r="BD34" s="87">
        <v>1082</v>
      </c>
      <c r="BE34" s="87"/>
      <c r="BF34" s="87"/>
      <c r="BG34" s="87"/>
      <c r="BH34" s="87"/>
      <c r="BI34" s="87">
        <v>3888</v>
      </c>
      <c r="BJ34" s="87"/>
      <c r="BK34" s="87"/>
      <c r="BL34" s="87"/>
      <c r="BM34" s="87"/>
      <c r="BN34" s="87">
        <v>4906</v>
      </c>
      <c r="BO34" s="87"/>
      <c r="BP34" s="87"/>
      <c r="BQ34" s="87"/>
      <c r="BR34" s="87"/>
    </row>
    <row r="35" spans="1:70" ht="18.75" customHeight="1">
      <c r="A35" s="234" t="s">
        <v>53</v>
      </c>
      <c r="B35" s="234"/>
      <c r="C35" s="231" t="s">
        <v>89</v>
      </c>
      <c r="D35" s="231"/>
      <c r="E35" s="231"/>
      <c r="F35" s="231"/>
      <c r="G35" s="231"/>
      <c r="H35" s="90">
        <v>1340</v>
      </c>
      <c r="I35" s="99"/>
      <c r="J35" s="99"/>
      <c r="K35" s="99"/>
      <c r="L35" s="87">
        <v>1253</v>
      </c>
      <c r="M35" s="87"/>
      <c r="N35" s="87"/>
      <c r="O35" s="87"/>
      <c r="P35" s="87">
        <v>6446</v>
      </c>
      <c r="Q35" s="87"/>
      <c r="R35" s="87"/>
      <c r="S35" s="87"/>
      <c r="T35" s="87"/>
      <c r="U35" s="87">
        <v>6592</v>
      </c>
      <c r="V35" s="87"/>
      <c r="W35" s="87"/>
      <c r="X35" s="87"/>
      <c r="Y35" s="87"/>
      <c r="Z35" s="99">
        <v>136436</v>
      </c>
      <c r="AA35" s="99"/>
      <c r="AB35" s="99"/>
      <c r="AC35" s="99"/>
      <c r="AD35" s="99"/>
      <c r="AE35" s="99">
        <f>11766494/100</f>
        <v>117664.94</v>
      </c>
      <c r="AF35" s="99"/>
      <c r="AG35" s="99"/>
      <c r="AH35" s="99"/>
      <c r="AI35" s="103"/>
      <c r="AJ35" s="217" t="s">
        <v>53</v>
      </c>
      <c r="AK35" s="218"/>
      <c r="AL35" s="219" t="s">
        <v>89</v>
      </c>
      <c r="AM35" s="219"/>
      <c r="AN35" s="219"/>
      <c r="AO35" s="219"/>
      <c r="AP35" s="220"/>
      <c r="AQ35" s="90">
        <v>272</v>
      </c>
      <c r="AR35" s="99"/>
      <c r="AS35" s="99"/>
      <c r="AT35" s="99"/>
      <c r="AU35" s="87">
        <v>245</v>
      </c>
      <c r="AV35" s="87"/>
      <c r="AW35" s="87"/>
      <c r="AX35" s="87"/>
      <c r="AY35" s="87">
        <v>1109</v>
      </c>
      <c r="AZ35" s="87"/>
      <c r="BA35" s="87"/>
      <c r="BB35" s="87"/>
      <c r="BC35" s="87"/>
      <c r="BD35" s="87">
        <v>1161</v>
      </c>
      <c r="BE35" s="87"/>
      <c r="BF35" s="87"/>
      <c r="BG35" s="87"/>
      <c r="BH35" s="87"/>
      <c r="BI35" s="87">
        <v>5253</v>
      </c>
      <c r="BJ35" s="87"/>
      <c r="BK35" s="87"/>
      <c r="BL35" s="87"/>
      <c r="BM35" s="87"/>
      <c r="BN35" s="87">
        <v>6392</v>
      </c>
      <c r="BO35" s="87"/>
      <c r="BP35" s="87"/>
      <c r="BQ35" s="87"/>
      <c r="BR35" s="87"/>
    </row>
    <row r="36" spans="1:70" ht="18.75" customHeight="1">
      <c r="A36" s="234" t="s">
        <v>54</v>
      </c>
      <c r="B36" s="234"/>
      <c r="C36" s="231" t="s">
        <v>90</v>
      </c>
      <c r="D36" s="231"/>
      <c r="E36" s="231"/>
      <c r="F36" s="231"/>
      <c r="G36" s="231"/>
      <c r="H36" s="90">
        <v>1054</v>
      </c>
      <c r="I36" s="99"/>
      <c r="J36" s="99"/>
      <c r="K36" s="99"/>
      <c r="L36" s="87">
        <v>943</v>
      </c>
      <c r="M36" s="87"/>
      <c r="N36" s="87"/>
      <c r="O36" s="87"/>
      <c r="P36" s="87">
        <v>5775</v>
      </c>
      <c r="Q36" s="87"/>
      <c r="R36" s="87"/>
      <c r="S36" s="87"/>
      <c r="T36" s="87"/>
      <c r="U36" s="87">
        <v>5312</v>
      </c>
      <c r="V36" s="87"/>
      <c r="W36" s="87"/>
      <c r="X36" s="87"/>
      <c r="Y36" s="87"/>
      <c r="Z36" s="99">
        <v>122234</v>
      </c>
      <c r="AA36" s="99"/>
      <c r="AB36" s="99"/>
      <c r="AC36" s="99"/>
      <c r="AD36" s="99"/>
      <c r="AE36" s="99">
        <f>9959674/100</f>
        <v>99596.74</v>
      </c>
      <c r="AF36" s="99"/>
      <c r="AG36" s="99"/>
      <c r="AH36" s="99"/>
      <c r="AI36" s="103"/>
      <c r="AJ36" s="217" t="s">
        <v>54</v>
      </c>
      <c r="AK36" s="218"/>
      <c r="AL36" s="219" t="s">
        <v>90</v>
      </c>
      <c r="AM36" s="219"/>
      <c r="AN36" s="219"/>
      <c r="AO36" s="219"/>
      <c r="AP36" s="220"/>
      <c r="AQ36" s="90">
        <v>170</v>
      </c>
      <c r="AR36" s="99"/>
      <c r="AS36" s="99"/>
      <c r="AT36" s="99"/>
      <c r="AU36" s="87">
        <v>174</v>
      </c>
      <c r="AV36" s="87"/>
      <c r="AW36" s="87"/>
      <c r="AX36" s="87"/>
      <c r="AY36" s="87">
        <v>551</v>
      </c>
      <c r="AZ36" s="87"/>
      <c r="BA36" s="87"/>
      <c r="BB36" s="87"/>
      <c r="BC36" s="87"/>
      <c r="BD36" s="87">
        <v>567</v>
      </c>
      <c r="BE36" s="87"/>
      <c r="BF36" s="87"/>
      <c r="BG36" s="87"/>
      <c r="BH36" s="87"/>
      <c r="BI36" s="87">
        <v>2617</v>
      </c>
      <c r="BJ36" s="87"/>
      <c r="BK36" s="87"/>
      <c r="BL36" s="87"/>
      <c r="BM36" s="87"/>
      <c r="BN36" s="87">
        <v>3157</v>
      </c>
      <c r="BO36" s="87"/>
      <c r="BP36" s="87"/>
      <c r="BQ36" s="87"/>
      <c r="BR36" s="87"/>
    </row>
    <row r="37" spans="1:70" ht="18.75" customHeight="1">
      <c r="A37" s="234" t="s">
        <v>25</v>
      </c>
      <c r="B37" s="234"/>
      <c r="C37" s="231" t="s">
        <v>91</v>
      </c>
      <c r="D37" s="231"/>
      <c r="E37" s="231"/>
      <c r="F37" s="231"/>
      <c r="G37" s="231"/>
      <c r="H37" s="90">
        <v>578</v>
      </c>
      <c r="I37" s="99"/>
      <c r="J37" s="99"/>
      <c r="K37" s="99"/>
      <c r="L37" s="87">
        <v>530</v>
      </c>
      <c r="M37" s="87"/>
      <c r="N37" s="87"/>
      <c r="O37" s="87"/>
      <c r="P37" s="87">
        <v>3275</v>
      </c>
      <c r="Q37" s="87"/>
      <c r="R37" s="87"/>
      <c r="S37" s="87"/>
      <c r="T37" s="87"/>
      <c r="U37" s="87">
        <v>3030</v>
      </c>
      <c r="V37" s="87"/>
      <c r="W37" s="87"/>
      <c r="X37" s="87"/>
      <c r="Y37" s="87"/>
      <c r="Z37" s="99">
        <v>50765</v>
      </c>
      <c r="AA37" s="99"/>
      <c r="AB37" s="99"/>
      <c r="AC37" s="99"/>
      <c r="AD37" s="99"/>
      <c r="AE37" s="99">
        <v>48359</v>
      </c>
      <c r="AF37" s="99"/>
      <c r="AG37" s="99"/>
      <c r="AH37" s="99"/>
      <c r="AI37" s="103"/>
      <c r="AJ37" s="217" t="s">
        <v>25</v>
      </c>
      <c r="AK37" s="218"/>
      <c r="AL37" s="219" t="s">
        <v>91</v>
      </c>
      <c r="AM37" s="219"/>
      <c r="AN37" s="219"/>
      <c r="AO37" s="219"/>
      <c r="AP37" s="220"/>
      <c r="AQ37" s="90">
        <v>107</v>
      </c>
      <c r="AR37" s="99"/>
      <c r="AS37" s="99"/>
      <c r="AT37" s="99"/>
      <c r="AU37" s="87">
        <v>111</v>
      </c>
      <c r="AV37" s="87"/>
      <c r="AW37" s="87"/>
      <c r="AX37" s="87"/>
      <c r="AY37" s="87">
        <v>358</v>
      </c>
      <c r="AZ37" s="87"/>
      <c r="BA37" s="87"/>
      <c r="BB37" s="87"/>
      <c r="BC37" s="87"/>
      <c r="BD37" s="87">
        <v>407</v>
      </c>
      <c r="BE37" s="87"/>
      <c r="BF37" s="87"/>
      <c r="BG37" s="87"/>
      <c r="BH37" s="87"/>
      <c r="BI37" s="87">
        <v>1357</v>
      </c>
      <c r="BJ37" s="87"/>
      <c r="BK37" s="87"/>
      <c r="BL37" s="87"/>
      <c r="BM37" s="87"/>
      <c r="BN37" s="87">
        <v>2306</v>
      </c>
      <c r="BO37" s="87"/>
      <c r="BP37" s="87"/>
      <c r="BQ37" s="87"/>
      <c r="BR37" s="87"/>
    </row>
    <row r="38" spans="1:70" ht="18.75" customHeight="1">
      <c r="A38" s="234" t="s">
        <v>55</v>
      </c>
      <c r="B38" s="234"/>
      <c r="C38" s="231" t="s">
        <v>92</v>
      </c>
      <c r="D38" s="231"/>
      <c r="E38" s="231"/>
      <c r="F38" s="231"/>
      <c r="G38" s="231"/>
      <c r="H38" s="90">
        <v>455</v>
      </c>
      <c r="I38" s="99"/>
      <c r="J38" s="99"/>
      <c r="K38" s="99"/>
      <c r="L38" s="87">
        <v>390</v>
      </c>
      <c r="M38" s="87"/>
      <c r="N38" s="87"/>
      <c r="O38" s="87"/>
      <c r="P38" s="87">
        <v>1575</v>
      </c>
      <c r="Q38" s="87"/>
      <c r="R38" s="87"/>
      <c r="S38" s="87"/>
      <c r="T38" s="87"/>
      <c r="U38" s="87">
        <v>1505</v>
      </c>
      <c r="V38" s="87"/>
      <c r="W38" s="87"/>
      <c r="X38" s="87"/>
      <c r="Y38" s="87"/>
      <c r="Z38" s="99">
        <v>29159</v>
      </c>
      <c r="AA38" s="99"/>
      <c r="AB38" s="99"/>
      <c r="AC38" s="99"/>
      <c r="AD38" s="99"/>
      <c r="AE38" s="99">
        <f>2271411/100</f>
        <v>22714.11</v>
      </c>
      <c r="AF38" s="99"/>
      <c r="AG38" s="99"/>
      <c r="AH38" s="99"/>
      <c r="AI38" s="103"/>
      <c r="AJ38" s="217" t="s">
        <v>55</v>
      </c>
      <c r="AK38" s="218"/>
      <c r="AL38" s="219" t="s">
        <v>92</v>
      </c>
      <c r="AM38" s="219"/>
      <c r="AN38" s="219"/>
      <c r="AO38" s="219"/>
      <c r="AP38" s="220"/>
      <c r="AQ38" s="90">
        <v>52</v>
      </c>
      <c r="AR38" s="99"/>
      <c r="AS38" s="99"/>
      <c r="AT38" s="99"/>
      <c r="AU38" s="87">
        <v>52</v>
      </c>
      <c r="AV38" s="87"/>
      <c r="AW38" s="87"/>
      <c r="AX38" s="87"/>
      <c r="AY38" s="87">
        <v>147</v>
      </c>
      <c r="AZ38" s="87"/>
      <c r="BA38" s="87"/>
      <c r="BB38" s="87"/>
      <c r="BC38" s="87"/>
      <c r="BD38" s="87">
        <v>153</v>
      </c>
      <c r="BE38" s="87"/>
      <c r="BF38" s="87"/>
      <c r="BG38" s="87"/>
      <c r="BH38" s="87"/>
      <c r="BI38" s="87">
        <v>556</v>
      </c>
      <c r="BJ38" s="87"/>
      <c r="BK38" s="87"/>
      <c r="BL38" s="87"/>
      <c r="BM38" s="87"/>
      <c r="BN38" s="87">
        <v>615</v>
      </c>
      <c r="BO38" s="87"/>
      <c r="BP38" s="87"/>
      <c r="BQ38" s="87"/>
      <c r="BR38" s="87"/>
    </row>
    <row r="39" spans="1:70" ht="18.75" customHeight="1">
      <c r="A39" s="234" t="s">
        <v>56</v>
      </c>
      <c r="B39" s="234"/>
      <c r="C39" s="231" t="s">
        <v>93</v>
      </c>
      <c r="D39" s="231"/>
      <c r="E39" s="231"/>
      <c r="F39" s="231"/>
      <c r="G39" s="231"/>
      <c r="H39" s="90">
        <v>405</v>
      </c>
      <c r="I39" s="99"/>
      <c r="J39" s="99"/>
      <c r="K39" s="99"/>
      <c r="L39" s="87">
        <v>380</v>
      </c>
      <c r="M39" s="87"/>
      <c r="N39" s="87"/>
      <c r="O39" s="87"/>
      <c r="P39" s="87">
        <v>1665</v>
      </c>
      <c r="Q39" s="87"/>
      <c r="R39" s="87"/>
      <c r="S39" s="87"/>
      <c r="T39" s="87"/>
      <c r="U39" s="87">
        <v>1693</v>
      </c>
      <c r="V39" s="87"/>
      <c r="W39" s="87"/>
      <c r="X39" s="87"/>
      <c r="Y39" s="87"/>
      <c r="Z39" s="99">
        <v>33312</v>
      </c>
      <c r="AA39" s="99"/>
      <c r="AB39" s="99"/>
      <c r="AC39" s="99"/>
      <c r="AD39" s="99"/>
      <c r="AE39" s="99">
        <f>3097165/100</f>
        <v>30971.65</v>
      </c>
      <c r="AF39" s="99"/>
      <c r="AG39" s="99"/>
      <c r="AH39" s="99"/>
      <c r="AI39" s="103"/>
      <c r="AJ39" s="217" t="s">
        <v>56</v>
      </c>
      <c r="AK39" s="218"/>
      <c r="AL39" s="219" t="s">
        <v>93</v>
      </c>
      <c r="AM39" s="219"/>
      <c r="AN39" s="219"/>
      <c r="AO39" s="219"/>
      <c r="AP39" s="220"/>
      <c r="AQ39" s="90">
        <v>71</v>
      </c>
      <c r="AR39" s="99"/>
      <c r="AS39" s="99"/>
      <c r="AT39" s="99"/>
      <c r="AU39" s="87">
        <v>59</v>
      </c>
      <c r="AV39" s="87"/>
      <c r="AW39" s="87"/>
      <c r="AX39" s="87"/>
      <c r="AY39" s="87">
        <v>225</v>
      </c>
      <c r="AZ39" s="87"/>
      <c r="BA39" s="87"/>
      <c r="BB39" s="87"/>
      <c r="BC39" s="87"/>
      <c r="BD39" s="87">
        <v>179</v>
      </c>
      <c r="BE39" s="87"/>
      <c r="BF39" s="87"/>
      <c r="BG39" s="87"/>
      <c r="BH39" s="87"/>
      <c r="BI39" s="87">
        <v>977</v>
      </c>
      <c r="BJ39" s="87"/>
      <c r="BK39" s="87"/>
      <c r="BL39" s="87"/>
      <c r="BM39" s="87"/>
      <c r="BN39" s="87">
        <v>983</v>
      </c>
      <c r="BO39" s="87"/>
      <c r="BP39" s="87"/>
      <c r="BQ39" s="87"/>
      <c r="BR39" s="87"/>
    </row>
    <row r="40" spans="1:70" ht="18.75" customHeight="1">
      <c r="A40" s="234" t="s">
        <v>26</v>
      </c>
      <c r="B40" s="234"/>
      <c r="C40" s="232" t="s">
        <v>297</v>
      </c>
      <c r="D40" s="232"/>
      <c r="E40" s="232"/>
      <c r="F40" s="232"/>
      <c r="G40" s="232"/>
      <c r="H40" s="90">
        <v>400</v>
      </c>
      <c r="I40" s="99"/>
      <c r="J40" s="99"/>
      <c r="K40" s="99"/>
      <c r="L40" s="87">
        <v>356</v>
      </c>
      <c r="M40" s="87"/>
      <c r="N40" s="87"/>
      <c r="O40" s="87"/>
      <c r="P40" s="87">
        <v>1749</v>
      </c>
      <c r="Q40" s="87"/>
      <c r="R40" s="87"/>
      <c r="S40" s="87"/>
      <c r="T40" s="87"/>
      <c r="U40" s="87">
        <v>1731</v>
      </c>
      <c r="V40" s="87"/>
      <c r="W40" s="87"/>
      <c r="X40" s="87"/>
      <c r="Y40" s="87"/>
      <c r="Z40" s="99">
        <v>32913</v>
      </c>
      <c r="AA40" s="99"/>
      <c r="AB40" s="99"/>
      <c r="AC40" s="99"/>
      <c r="AD40" s="99"/>
      <c r="AE40" s="99">
        <f>2940618/100</f>
        <v>29406.18</v>
      </c>
      <c r="AF40" s="99"/>
      <c r="AG40" s="99"/>
      <c r="AH40" s="99"/>
      <c r="AI40" s="103"/>
      <c r="AJ40" s="217" t="s">
        <v>26</v>
      </c>
      <c r="AK40" s="218"/>
      <c r="AL40" s="221" t="s">
        <v>297</v>
      </c>
      <c r="AM40" s="221"/>
      <c r="AN40" s="221"/>
      <c r="AO40" s="221"/>
      <c r="AP40" s="222"/>
      <c r="AQ40" s="90">
        <v>59</v>
      </c>
      <c r="AR40" s="99"/>
      <c r="AS40" s="99"/>
      <c r="AT40" s="99"/>
      <c r="AU40" s="87">
        <v>47</v>
      </c>
      <c r="AV40" s="87"/>
      <c r="AW40" s="87"/>
      <c r="AX40" s="87"/>
      <c r="AY40" s="87">
        <v>163</v>
      </c>
      <c r="AZ40" s="87"/>
      <c r="BA40" s="87"/>
      <c r="BB40" s="87"/>
      <c r="BC40" s="87"/>
      <c r="BD40" s="87">
        <v>148</v>
      </c>
      <c r="BE40" s="87"/>
      <c r="BF40" s="87"/>
      <c r="BG40" s="87"/>
      <c r="BH40" s="87"/>
      <c r="BI40" s="87">
        <v>611</v>
      </c>
      <c r="BJ40" s="87"/>
      <c r="BK40" s="87"/>
      <c r="BL40" s="87"/>
      <c r="BM40" s="87"/>
      <c r="BN40" s="87">
        <v>683</v>
      </c>
      <c r="BO40" s="87"/>
      <c r="BP40" s="87"/>
      <c r="BQ40" s="87"/>
      <c r="BR40" s="87"/>
    </row>
    <row r="41" spans="1:70" ht="18.75" customHeight="1">
      <c r="A41" s="234" t="s">
        <v>57</v>
      </c>
      <c r="B41" s="234"/>
      <c r="C41" s="231" t="s">
        <v>94</v>
      </c>
      <c r="D41" s="231"/>
      <c r="E41" s="231"/>
      <c r="F41" s="231"/>
      <c r="G41" s="231"/>
      <c r="H41" s="90">
        <v>353</v>
      </c>
      <c r="I41" s="99"/>
      <c r="J41" s="99"/>
      <c r="K41" s="99"/>
      <c r="L41" s="87">
        <v>323</v>
      </c>
      <c r="M41" s="87"/>
      <c r="N41" s="87"/>
      <c r="O41" s="87"/>
      <c r="P41" s="87">
        <v>1754</v>
      </c>
      <c r="Q41" s="87"/>
      <c r="R41" s="87"/>
      <c r="S41" s="87"/>
      <c r="T41" s="87"/>
      <c r="U41" s="87">
        <v>1789</v>
      </c>
      <c r="V41" s="87"/>
      <c r="W41" s="87"/>
      <c r="X41" s="87"/>
      <c r="Y41" s="87"/>
      <c r="Z41" s="99">
        <v>30926</v>
      </c>
      <c r="AA41" s="99"/>
      <c r="AB41" s="99"/>
      <c r="AC41" s="99"/>
      <c r="AD41" s="99"/>
      <c r="AE41" s="99">
        <f>2812444/100</f>
        <v>28124.44</v>
      </c>
      <c r="AF41" s="99"/>
      <c r="AG41" s="99"/>
      <c r="AH41" s="99"/>
      <c r="AI41" s="103"/>
      <c r="AJ41" s="217" t="s">
        <v>57</v>
      </c>
      <c r="AK41" s="218"/>
      <c r="AL41" s="219" t="s">
        <v>94</v>
      </c>
      <c r="AM41" s="219"/>
      <c r="AN41" s="219"/>
      <c r="AO41" s="219"/>
      <c r="AP41" s="220"/>
      <c r="AQ41" s="90">
        <v>42</v>
      </c>
      <c r="AR41" s="99"/>
      <c r="AS41" s="99"/>
      <c r="AT41" s="99"/>
      <c r="AU41" s="87">
        <v>50</v>
      </c>
      <c r="AV41" s="87"/>
      <c r="AW41" s="87"/>
      <c r="AX41" s="87"/>
      <c r="AY41" s="87">
        <v>130</v>
      </c>
      <c r="AZ41" s="87"/>
      <c r="BA41" s="87"/>
      <c r="BB41" s="87"/>
      <c r="BC41" s="87"/>
      <c r="BD41" s="87">
        <v>145</v>
      </c>
      <c r="BE41" s="87"/>
      <c r="BF41" s="87"/>
      <c r="BG41" s="87"/>
      <c r="BH41" s="87"/>
      <c r="BI41" s="87">
        <v>471</v>
      </c>
      <c r="BJ41" s="87"/>
      <c r="BK41" s="87"/>
      <c r="BL41" s="87"/>
      <c r="BM41" s="87"/>
      <c r="BN41" s="87">
        <v>808</v>
      </c>
      <c r="BO41" s="87"/>
      <c r="BP41" s="87"/>
      <c r="BQ41" s="87"/>
      <c r="BR41" s="87"/>
    </row>
    <row r="42" spans="1:70" ht="18.75" customHeight="1" thickBot="1">
      <c r="A42" s="234" t="s">
        <v>58</v>
      </c>
      <c r="B42" s="234"/>
      <c r="C42" s="231" t="s">
        <v>95</v>
      </c>
      <c r="D42" s="231"/>
      <c r="E42" s="231"/>
      <c r="F42" s="231"/>
      <c r="G42" s="231"/>
      <c r="H42" s="96">
        <v>900</v>
      </c>
      <c r="I42" s="95"/>
      <c r="J42" s="95"/>
      <c r="K42" s="95"/>
      <c r="L42" s="87">
        <v>792</v>
      </c>
      <c r="M42" s="87"/>
      <c r="N42" s="87"/>
      <c r="O42" s="87"/>
      <c r="P42" s="87">
        <v>4077</v>
      </c>
      <c r="Q42" s="87"/>
      <c r="R42" s="87"/>
      <c r="S42" s="87"/>
      <c r="T42" s="87"/>
      <c r="U42" s="87">
        <v>3988</v>
      </c>
      <c r="V42" s="87"/>
      <c r="W42" s="87"/>
      <c r="X42" s="87"/>
      <c r="Y42" s="87"/>
      <c r="Z42" s="95">
        <v>70820</v>
      </c>
      <c r="AA42" s="95"/>
      <c r="AB42" s="95"/>
      <c r="AC42" s="95"/>
      <c r="AD42" s="95"/>
      <c r="AE42" s="95">
        <f>8216959/100</f>
        <v>82169.59</v>
      </c>
      <c r="AF42" s="95"/>
      <c r="AG42" s="95"/>
      <c r="AH42" s="95"/>
      <c r="AI42" s="113"/>
      <c r="AJ42" s="213" t="s">
        <v>58</v>
      </c>
      <c r="AK42" s="214"/>
      <c r="AL42" s="215" t="s">
        <v>95</v>
      </c>
      <c r="AM42" s="215"/>
      <c r="AN42" s="215"/>
      <c r="AO42" s="215"/>
      <c r="AP42" s="216"/>
      <c r="AQ42" s="96">
        <v>137</v>
      </c>
      <c r="AR42" s="95"/>
      <c r="AS42" s="95"/>
      <c r="AT42" s="95"/>
      <c r="AU42" s="87">
        <v>129</v>
      </c>
      <c r="AV42" s="87"/>
      <c r="AW42" s="87"/>
      <c r="AX42" s="87"/>
      <c r="AY42" s="87">
        <v>421</v>
      </c>
      <c r="AZ42" s="87"/>
      <c r="BA42" s="87"/>
      <c r="BB42" s="87"/>
      <c r="BC42" s="87"/>
      <c r="BD42" s="87">
        <v>453</v>
      </c>
      <c r="BE42" s="87"/>
      <c r="BF42" s="87"/>
      <c r="BG42" s="87"/>
      <c r="BH42" s="87"/>
      <c r="BI42" s="87">
        <v>1586</v>
      </c>
      <c r="BJ42" s="87"/>
      <c r="BK42" s="87"/>
      <c r="BL42" s="87"/>
      <c r="BM42" s="87"/>
      <c r="BN42" s="87">
        <v>2058</v>
      </c>
      <c r="BO42" s="87"/>
      <c r="BP42" s="87"/>
      <c r="BQ42" s="87"/>
      <c r="BR42" s="87"/>
    </row>
    <row r="43" spans="1:70" ht="18.75" customHeight="1">
      <c r="A43" s="9"/>
      <c r="B43" s="139" t="s">
        <v>282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93" t="s">
        <v>137</v>
      </c>
      <c r="AB43" s="159"/>
      <c r="AC43" s="159"/>
      <c r="AD43" s="159"/>
      <c r="AE43" s="159"/>
      <c r="AF43" s="159"/>
      <c r="AG43" s="159"/>
      <c r="AH43" s="159"/>
      <c r="AI43" s="159"/>
      <c r="AJ43" s="9"/>
      <c r="AK43" s="139" t="s">
        <v>300</v>
      </c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93" t="s">
        <v>106</v>
      </c>
      <c r="BK43" s="159"/>
      <c r="BL43" s="159"/>
      <c r="BM43" s="159"/>
      <c r="BN43" s="159"/>
      <c r="BO43" s="159"/>
      <c r="BP43" s="159"/>
      <c r="BQ43" s="159"/>
      <c r="BR43" s="159"/>
    </row>
    <row r="44" spans="2:70" ht="18.75" customHeight="1">
      <c r="B44" s="98" t="s">
        <v>289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AC44" s="100" t="s">
        <v>30</v>
      </c>
      <c r="AD44" s="155"/>
      <c r="AE44" s="155"/>
      <c r="AF44" s="155"/>
      <c r="AG44" s="155"/>
      <c r="AH44" s="155"/>
      <c r="AI44" s="155"/>
      <c r="AK44" s="211" t="s">
        <v>301</v>
      </c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L44" s="100" t="s">
        <v>30</v>
      </c>
      <c r="BM44" s="155"/>
      <c r="BN44" s="155"/>
      <c r="BO44" s="155"/>
      <c r="BP44" s="155"/>
      <c r="BQ44" s="155"/>
      <c r="BR44" s="155"/>
    </row>
    <row r="45" spans="37:71" ht="18.75" customHeight="1">
      <c r="AK45" s="89" t="s">
        <v>302</v>
      </c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</row>
  </sheetData>
  <sheetProtection/>
  <mergeCells count="410">
    <mergeCell ref="B44:T44"/>
    <mergeCell ref="A3:B3"/>
    <mergeCell ref="A4:B4"/>
    <mergeCell ref="A7:B7"/>
    <mergeCell ref="A8:B8"/>
    <mergeCell ref="A15:B15"/>
    <mergeCell ref="A16:B16"/>
    <mergeCell ref="A9:B9"/>
    <mergeCell ref="A10:B10"/>
    <mergeCell ref="A11:B11"/>
    <mergeCell ref="AD11:AH11"/>
    <mergeCell ref="A12:B12"/>
    <mergeCell ref="A17:B17"/>
    <mergeCell ref="A18:B18"/>
    <mergeCell ref="A19:B19"/>
    <mergeCell ref="A13:B13"/>
    <mergeCell ref="A14:B14"/>
    <mergeCell ref="L8:Q8"/>
    <mergeCell ref="L9:Q9"/>
    <mergeCell ref="L10:Q10"/>
    <mergeCell ref="L11:Q11"/>
    <mergeCell ref="AD8:AH8"/>
    <mergeCell ref="AD9:AH9"/>
    <mergeCell ref="R10:W10"/>
    <mergeCell ref="R11:W11"/>
    <mergeCell ref="X11:AC11"/>
    <mergeCell ref="AD10:AH10"/>
    <mergeCell ref="C19:K19"/>
    <mergeCell ref="L16:Q16"/>
    <mergeCell ref="L14:Q14"/>
    <mergeCell ref="L15:Q15"/>
    <mergeCell ref="AJ12:AQ13"/>
    <mergeCell ref="L12:Q13"/>
    <mergeCell ref="AD12:AH12"/>
    <mergeCell ref="BP18:BR18"/>
    <mergeCell ref="AR12:AY12"/>
    <mergeCell ref="AR13:AY13"/>
    <mergeCell ref="AJ14:AQ14"/>
    <mergeCell ref="AR14:AY14"/>
    <mergeCell ref="AZ14:BG14"/>
    <mergeCell ref="BH14:BO14"/>
    <mergeCell ref="AJ15:AQ15"/>
    <mergeCell ref="AR15:AY15"/>
    <mergeCell ref="AZ15:BG15"/>
    <mergeCell ref="AR9:AY9"/>
    <mergeCell ref="AZ9:BG9"/>
    <mergeCell ref="AJ10:AQ10"/>
    <mergeCell ref="AR10:AY10"/>
    <mergeCell ref="AZ10:BG10"/>
    <mergeCell ref="AJ11:AQ11"/>
    <mergeCell ref="AR11:AY11"/>
    <mergeCell ref="AZ11:BG11"/>
    <mergeCell ref="C3:K4"/>
    <mergeCell ref="C7:K7"/>
    <mergeCell ref="C8:K8"/>
    <mergeCell ref="C9:K9"/>
    <mergeCell ref="A5:J5"/>
    <mergeCell ref="B21:AI21"/>
    <mergeCell ref="C16:K16"/>
    <mergeCell ref="L18:Q19"/>
    <mergeCell ref="L17:Q17"/>
    <mergeCell ref="C18:K18"/>
    <mergeCell ref="C10:K10"/>
    <mergeCell ref="C11:K11"/>
    <mergeCell ref="C17:K17"/>
    <mergeCell ref="C12:K12"/>
    <mergeCell ref="C13:K13"/>
    <mergeCell ref="C14:K14"/>
    <mergeCell ref="C15:K15"/>
    <mergeCell ref="R19:W19"/>
    <mergeCell ref="R12:W12"/>
    <mergeCell ref="R13:W13"/>
    <mergeCell ref="R14:W14"/>
    <mergeCell ref="R15:W15"/>
    <mergeCell ref="R4:W4"/>
    <mergeCell ref="R7:W7"/>
    <mergeCell ref="R8:W8"/>
    <mergeCell ref="R9:W9"/>
    <mergeCell ref="BM2:BR2"/>
    <mergeCell ref="R16:W16"/>
    <mergeCell ref="R17:W17"/>
    <mergeCell ref="R18:W18"/>
    <mergeCell ref="BP15:BR15"/>
    <mergeCell ref="BP16:BR16"/>
    <mergeCell ref="BP17:BR17"/>
    <mergeCell ref="BH10:BO10"/>
    <mergeCell ref="BH11:BO11"/>
    <mergeCell ref="BH12:BO12"/>
    <mergeCell ref="AD18:AH18"/>
    <mergeCell ref="AD19:AH19"/>
    <mergeCell ref="AD16:AH16"/>
    <mergeCell ref="X12:AC13"/>
    <mergeCell ref="AD13:AH13"/>
    <mergeCell ref="AD14:AH14"/>
    <mergeCell ref="X18:AC19"/>
    <mergeCell ref="X3:AI3"/>
    <mergeCell ref="X17:AC17"/>
    <mergeCell ref="AD4:AI4"/>
    <mergeCell ref="X14:AC14"/>
    <mergeCell ref="X15:AC15"/>
    <mergeCell ref="X16:AC16"/>
    <mergeCell ref="AD15:AH15"/>
    <mergeCell ref="AD17:AH17"/>
    <mergeCell ref="X9:AC9"/>
    <mergeCell ref="X10:AC10"/>
    <mergeCell ref="A2:G2"/>
    <mergeCell ref="AJ9:AQ9"/>
    <mergeCell ref="X4:AC4"/>
    <mergeCell ref="X7:AC7"/>
    <mergeCell ref="X8:AC8"/>
    <mergeCell ref="L4:Q4"/>
    <mergeCell ref="L7:Q7"/>
    <mergeCell ref="L5:Q5"/>
    <mergeCell ref="AJ4:AQ4"/>
    <mergeCell ref="L3:W3"/>
    <mergeCell ref="AJ8:AQ8"/>
    <mergeCell ref="AR8:AY8"/>
    <mergeCell ref="AZ8:BG8"/>
    <mergeCell ref="BP7:BR7"/>
    <mergeCell ref="BP8:BR8"/>
    <mergeCell ref="BH5:BO5"/>
    <mergeCell ref="AJ7:AQ7"/>
    <mergeCell ref="AR7:AY7"/>
    <mergeCell ref="BP9:BR9"/>
    <mergeCell ref="BH7:BO7"/>
    <mergeCell ref="BH8:BO8"/>
    <mergeCell ref="BH9:BO9"/>
    <mergeCell ref="BP3:BR3"/>
    <mergeCell ref="BP4:BR4"/>
    <mergeCell ref="BP11:BR11"/>
    <mergeCell ref="BP12:BR12"/>
    <mergeCell ref="BP13:BR13"/>
    <mergeCell ref="BP14:BR14"/>
    <mergeCell ref="AZ7:BG7"/>
    <mergeCell ref="R5:W5"/>
    <mergeCell ref="X5:AC5"/>
    <mergeCell ref="AZ5:BG5"/>
    <mergeCell ref="AD5:AH5"/>
    <mergeCell ref="AD7:AH7"/>
    <mergeCell ref="BP19:BR19"/>
    <mergeCell ref="AJ3:AY3"/>
    <mergeCell ref="AZ3:BO3"/>
    <mergeCell ref="AZ4:BG4"/>
    <mergeCell ref="AR4:AY4"/>
    <mergeCell ref="BH4:BO4"/>
    <mergeCell ref="BP5:BR5"/>
    <mergeCell ref="AJ5:AQ5"/>
    <mergeCell ref="AR5:AY5"/>
    <mergeCell ref="BP10:BR10"/>
    <mergeCell ref="BH19:BO19"/>
    <mergeCell ref="AR16:AY16"/>
    <mergeCell ref="AZ16:BG16"/>
    <mergeCell ref="BH15:BO15"/>
    <mergeCell ref="BH16:BO16"/>
    <mergeCell ref="AJ17:AQ17"/>
    <mergeCell ref="AR17:AY17"/>
    <mergeCell ref="AZ17:BG17"/>
    <mergeCell ref="AJ16:AQ16"/>
    <mergeCell ref="BD34:BH34"/>
    <mergeCell ref="BI34:BM34"/>
    <mergeCell ref="AZ12:BG13"/>
    <mergeCell ref="AJ18:AQ19"/>
    <mergeCell ref="AZ18:BG19"/>
    <mergeCell ref="BH13:BO13"/>
    <mergeCell ref="BH17:BO17"/>
    <mergeCell ref="AR18:AY18"/>
    <mergeCell ref="BH18:BO18"/>
    <mergeCell ref="AR19:AY19"/>
    <mergeCell ref="BN33:BR33"/>
    <mergeCell ref="AU34:AX34"/>
    <mergeCell ref="BL21:BR21"/>
    <mergeCell ref="B20:AI20"/>
    <mergeCell ref="A1:AI1"/>
    <mergeCell ref="AJ1:BR1"/>
    <mergeCell ref="H33:K33"/>
    <mergeCell ref="L33:O33"/>
    <mergeCell ref="P33:T33"/>
    <mergeCell ref="AY34:BC34"/>
    <mergeCell ref="A32:B32"/>
    <mergeCell ref="A33:B33"/>
    <mergeCell ref="A34:B34"/>
    <mergeCell ref="A35:B35"/>
    <mergeCell ref="BF20:BR20"/>
    <mergeCell ref="A36:B36"/>
    <mergeCell ref="AU33:AX33"/>
    <mergeCell ref="AY33:BC33"/>
    <mergeCell ref="BD33:BH33"/>
    <mergeCell ref="BI33:BM33"/>
    <mergeCell ref="AL36:AP36"/>
    <mergeCell ref="AQ36:AT36"/>
    <mergeCell ref="A38:B38"/>
    <mergeCell ref="A39:B39"/>
    <mergeCell ref="A40:B40"/>
    <mergeCell ref="A41:B41"/>
    <mergeCell ref="A37:B37"/>
    <mergeCell ref="AU32:AX32"/>
    <mergeCell ref="Z33:AD33"/>
    <mergeCell ref="A42:B42"/>
    <mergeCell ref="AJ33:AK33"/>
    <mergeCell ref="AL33:AP33"/>
    <mergeCell ref="AQ33:AT33"/>
    <mergeCell ref="AJ34:AK34"/>
    <mergeCell ref="AL34:AP34"/>
    <mergeCell ref="AQ34:AT34"/>
    <mergeCell ref="AJ36:AK36"/>
    <mergeCell ref="BN32:BR32"/>
    <mergeCell ref="C42:G42"/>
    <mergeCell ref="H39:K39"/>
    <mergeCell ref="H41:K41"/>
    <mergeCell ref="C32:G32"/>
    <mergeCell ref="C33:G33"/>
    <mergeCell ref="C34:G34"/>
    <mergeCell ref="C41:G41"/>
    <mergeCell ref="C35:G35"/>
    <mergeCell ref="C36:G36"/>
    <mergeCell ref="BI28:BM28"/>
    <mergeCell ref="AY30:BC30"/>
    <mergeCell ref="BD30:BH30"/>
    <mergeCell ref="BI30:BM30"/>
    <mergeCell ref="BD32:BH32"/>
    <mergeCell ref="BI32:BM32"/>
    <mergeCell ref="AY32:BC32"/>
    <mergeCell ref="C40:G40"/>
    <mergeCell ref="U33:Y33"/>
    <mergeCell ref="L34:O34"/>
    <mergeCell ref="P34:T34"/>
    <mergeCell ref="U34:Y34"/>
    <mergeCell ref="L35:O35"/>
    <mergeCell ref="P35:T35"/>
    <mergeCell ref="P39:T39"/>
    <mergeCell ref="C37:G37"/>
    <mergeCell ref="U35:Y35"/>
    <mergeCell ref="AQ32:AT32"/>
    <mergeCell ref="AE33:AI33"/>
    <mergeCell ref="U32:Y32"/>
    <mergeCell ref="Z32:AD32"/>
    <mergeCell ref="AE32:AI32"/>
    <mergeCell ref="C39:G39"/>
    <mergeCell ref="C38:G38"/>
    <mergeCell ref="AE34:AI34"/>
    <mergeCell ref="P32:T32"/>
    <mergeCell ref="H34:K34"/>
    <mergeCell ref="H35:K35"/>
    <mergeCell ref="H32:K32"/>
    <mergeCell ref="L32:O32"/>
    <mergeCell ref="BI26:BR26"/>
    <mergeCell ref="BI27:BM27"/>
    <mergeCell ref="BN27:BR27"/>
    <mergeCell ref="BN28:BR28"/>
    <mergeCell ref="BN30:BR30"/>
    <mergeCell ref="AJ32:AK32"/>
    <mergeCell ref="AL32:AP32"/>
    <mergeCell ref="H36:K36"/>
    <mergeCell ref="L36:O36"/>
    <mergeCell ref="P36:T36"/>
    <mergeCell ref="U36:Y36"/>
    <mergeCell ref="Z36:AD36"/>
    <mergeCell ref="AE36:AI36"/>
    <mergeCell ref="L37:O37"/>
    <mergeCell ref="P37:T37"/>
    <mergeCell ref="P38:T38"/>
    <mergeCell ref="Z35:AD35"/>
    <mergeCell ref="Z34:AD34"/>
    <mergeCell ref="AE35:AI35"/>
    <mergeCell ref="Z39:AD39"/>
    <mergeCell ref="Z37:AD37"/>
    <mergeCell ref="U37:Y37"/>
    <mergeCell ref="Z38:AD38"/>
    <mergeCell ref="AE37:AI37"/>
    <mergeCell ref="H38:K38"/>
    <mergeCell ref="L38:O38"/>
    <mergeCell ref="U38:Y38"/>
    <mergeCell ref="AE38:AI38"/>
    <mergeCell ref="H37:K37"/>
    <mergeCell ref="Z41:AD41"/>
    <mergeCell ref="AE39:AI39"/>
    <mergeCell ref="H40:K40"/>
    <mergeCell ref="L40:O40"/>
    <mergeCell ref="P40:T40"/>
    <mergeCell ref="U40:Y40"/>
    <mergeCell ref="Z40:AD40"/>
    <mergeCell ref="AE40:AI40"/>
    <mergeCell ref="L39:O39"/>
    <mergeCell ref="U39:Y39"/>
    <mergeCell ref="AE41:AI41"/>
    <mergeCell ref="H42:K42"/>
    <mergeCell ref="L42:O42"/>
    <mergeCell ref="P42:T42"/>
    <mergeCell ref="U42:Y42"/>
    <mergeCell ref="Z42:AD42"/>
    <mergeCell ref="AE42:AI42"/>
    <mergeCell ref="L41:O41"/>
    <mergeCell ref="P41:T41"/>
    <mergeCell ref="U41:Y41"/>
    <mergeCell ref="P30:T30"/>
    <mergeCell ref="U30:Y30"/>
    <mergeCell ref="Z30:AD30"/>
    <mergeCell ref="H30:K30"/>
    <mergeCell ref="L30:O30"/>
    <mergeCell ref="AE30:AI30"/>
    <mergeCell ref="A26:G27"/>
    <mergeCell ref="H27:K27"/>
    <mergeCell ref="P27:T27"/>
    <mergeCell ref="Z27:AD27"/>
    <mergeCell ref="L27:O27"/>
    <mergeCell ref="U27:Y27"/>
    <mergeCell ref="B43:Z43"/>
    <mergeCell ref="AY26:BH26"/>
    <mergeCell ref="AY27:BC27"/>
    <mergeCell ref="BD27:BH27"/>
    <mergeCell ref="AY28:BC28"/>
    <mergeCell ref="BD28:BH28"/>
    <mergeCell ref="AQ30:AT30"/>
    <mergeCell ref="AU30:AX30"/>
    <mergeCell ref="H26:O26"/>
    <mergeCell ref="P26:Y26"/>
    <mergeCell ref="AC44:AI44"/>
    <mergeCell ref="AA43:AI43"/>
    <mergeCell ref="AJ26:AP27"/>
    <mergeCell ref="AQ26:AX26"/>
    <mergeCell ref="AQ27:AT27"/>
    <mergeCell ref="AU27:AX27"/>
    <mergeCell ref="AQ28:AT28"/>
    <mergeCell ref="AU28:AX28"/>
    <mergeCell ref="Z26:AI26"/>
    <mergeCell ref="AE27:AI27"/>
    <mergeCell ref="AJ35:AK35"/>
    <mergeCell ref="AL35:AP35"/>
    <mergeCell ref="AQ35:AT35"/>
    <mergeCell ref="AU35:AX35"/>
    <mergeCell ref="AD25:AI25"/>
    <mergeCell ref="AJ24:BR24"/>
    <mergeCell ref="AJ25:AQ25"/>
    <mergeCell ref="BM25:BR25"/>
    <mergeCell ref="A24:AI24"/>
    <mergeCell ref="A25:H25"/>
    <mergeCell ref="BN37:BR37"/>
    <mergeCell ref="AY36:BC36"/>
    <mergeCell ref="BD36:BH36"/>
    <mergeCell ref="BI36:BM36"/>
    <mergeCell ref="BN34:BR34"/>
    <mergeCell ref="AY35:BC35"/>
    <mergeCell ref="BD35:BH35"/>
    <mergeCell ref="BI35:BM35"/>
    <mergeCell ref="BN35:BR35"/>
    <mergeCell ref="BN36:BR36"/>
    <mergeCell ref="AL37:AP37"/>
    <mergeCell ref="AQ37:AT37"/>
    <mergeCell ref="AU37:AX37"/>
    <mergeCell ref="AY37:BC37"/>
    <mergeCell ref="BD37:BH37"/>
    <mergeCell ref="BI37:BM37"/>
    <mergeCell ref="AY38:BC38"/>
    <mergeCell ref="BD38:BH38"/>
    <mergeCell ref="BI38:BM38"/>
    <mergeCell ref="BN38:BR38"/>
    <mergeCell ref="AU36:AX36"/>
    <mergeCell ref="AJ38:AK38"/>
    <mergeCell ref="AL38:AP38"/>
    <mergeCell ref="AQ38:AT38"/>
    <mergeCell ref="AU38:AX38"/>
    <mergeCell ref="AJ37:AK37"/>
    <mergeCell ref="AY39:BC39"/>
    <mergeCell ref="BD39:BH39"/>
    <mergeCell ref="BI39:BM39"/>
    <mergeCell ref="BN39:BR39"/>
    <mergeCell ref="AJ39:AK39"/>
    <mergeCell ref="AL39:AP39"/>
    <mergeCell ref="AQ39:AT39"/>
    <mergeCell ref="AU39:AX39"/>
    <mergeCell ref="AY40:BC40"/>
    <mergeCell ref="BD40:BH40"/>
    <mergeCell ref="BI40:BM40"/>
    <mergeCell ref="BN40:BR40"/>
    <mergeCell ref="AJ40:AK40"/>
    <mergeCell ref="AL40:AP40"/>
    <mergeCell ref="AQ40:AT40"/>
    <mergeCell ref="AU40:AX40"/>
    <mergeCell ref="BI41:BM41"/>
    <mergeCell ref="BN41:BR41"/>
    <mergeCell ref="AJ41:AK41"/>
    <mergeCell ref="AL41:AP41"/>
    <mergeCell ref="AQ41:AT41"/>
    <mergeCell ref="AU41:AX41"/>
    <mergeCell ref="AJ42:AK42"/>
    <mergeCell ref="AL42:AP42"/>
    <mergeCell ref="AQ42:AT42"/>
    <mergeCell ref="AU42:AX42"/>
    <mergeCell ref="AY41:BC41"/>
    <mergeCell ref="BD41:BH41"/>
    <mergeCell ref="B22:R22"/>
    <mergeCell ref="AK45:BS45"/>
    <mergeCell ref="AK43:BI43"/>
    <mergeCell ref="BJ43:BR43"/>
    <mergeCell ref="BL44:BR44"/>
    <mergeCell ref="AK44:BI44"/>
    <mergeCell ref="AY42:BC42"/>
    <mergeCell ref="BD42:BH42"/>
    <mergeCell ref="BI42:BM42"/>
    <mergeCell ref="BN42:BR42"/>
    <mergeCell ref="A28:F28"/>
    <mergeCell ref="A30:F30"/>
    <mergeCell ref="AJ28:AO28"/>
    <mergeCell ref="AJ30:AO30"/>
    <mergeCell ref="AE28:AI28"/>
    <mergeCell ref="L28:O28"/>
    <mergeCell ref="P28:T28"/>
    <mergeCell ref="U28:Y28"/>
    <mergeCell ref="Z28:AD28"/>
    <mergeCell ref="H28:K2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4" r:id="rId2"/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2006-02-23T05:15:02Z</cp:lastPrinted>
  <dcterms:created xsi:type="dcterms:W3CDTF">2001-01-26T07:05:49Z</dcterms:created>
  <dcterms:modified xsi:type="dcterms:W3CDTF">2010-02-23T02:27:34Z</dcterms:modified>
  <cp:category/>
  <cp:version/>
  <cp:contentType/>
  <cp:contentStatus/>
</cp:coreProperties>
</file>