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5105" windowHeight="9165" tabRatio="856" activeTab="0"/>
  </bookViews>
  <sheets>
    <sheet name="見出し" sheetId="1" r:id="rId1"/>
    <sheet name="147.148" sheetId="2" r:id="rId2"/>
    <sheet name="149.150" sheetId="3" r:id="rId3"/>
    <sheet name="151" sheetId="4" r:id="rId4"/>
    <sheet name="152" sheetId="5" r:id="rId5"/>
    <sheet name="153" sheetId="6" r:id="rId6"/>
    <sheet name="154" sheetId="7" r:id="rId7"/>
    <sheet name="155～158" sheetId="8" r:id="rId8"/>
    <sheet name="159～161" sheetId="9" r:id="rId9"/>
  </sheets>
  <definedNames>
    <definedName name="_xlnm.Print_Area" localSheetId="6">'154'!$A$1:$BG$51</definedName>
    <definedName name="_xlnm.Print_Area" localSheetId="0">'見出し'!$A$1:$N$27</definedName>
  </definedNames>
  <calcPr fullCalcOnLoad="1"/>
</workbook>
</file>

<file path=xl/sharedStrings.xml><?xml version="1.0" encoding="utf-8"?>
<sst xmlns="http://schemas.openxmlformats.org/spreadsheetml/2006/main" count="1170" uniqueCount="418">
  <si>
    <t>－</t>
  </si>
  <si>
    <t>１５．</t>
  </si>
  <si>
    <t>幼稚園・学校数および園児・生徒数</t>
  </si>
  <si>
    <t>年度別・小・中・高等学校の経費の推移</t>
  </si>
  <si>
    <t>年度別・幼稚園の概況</t>
  </si>
  <si>
    <t>年度別・市立幼稚園経費および保育料の推移</t>
  </si>
  <si>
    <t>年度別・中学校卒業生の進路状況</t>
  </si>
  <si>
    <t>中学校卒業生の産業別就職状況</t>
  </si>
  <si>
    <t>高等学校卒業生の進路状況</t>
  </si>
  <si>
    <t>主要社会教育施設の利用状況</t>
  </si>
  <si>
    <t>図書館の利用状況</t>
  </si>
  <si>
    <t>勤労青少年ホ－ム利用状況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</si>
  <si>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</si>
  <si>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</si>
  <si>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</si>
  <si>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</si>
  <si>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</si>
  <si>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</si>
  <si>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</si>
  <si>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</si>
  <si>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</si>
  <si>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</si>
  <si>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</si>
  <si>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</si>
  <si>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</si>
  <si>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</si>
  <si>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総　　計</t>
  </si>
  <si>
    <t>各　　　　　　　　種　　　　　　　　教　　　　　　　　室</t>
  </si>
  <si>
    <t>個人利用</t>
  </si>
  <si>
    <t>クラブ　活　動</t>
  </si>
  <si>
    <t>生花教室</t>
  </si>
  <si>
    <t>料理教室</t>
  </si>
  <si>
    <t>着付教室</t>
  </si>
  <si>
    <t>茶道教室</t>
  </si>
  <si>
    <t>エアロビクス</t>
  </si>
  <si>
    <t>その他</t>
  </si>
  <si>
    <t>教　室</t>
  </si>
  <si>
    <t>資料 … 商工課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</si>
  <si>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</si>
  <si>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</si>
  <si>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</si>
  <si>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</si>
  <si>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</si>
  <si>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</si>
  <si>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</si>
  <si>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</si>
  <si>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</si>
  <si>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</si>
  <si>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</si>
  <si>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</si>
  <si>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</si>
  <si>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</si>
  <si>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</si>
  <si>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</si>
  <si>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</si>
  <si>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小 学 校 費　　（千円）</t>
  </si>
  <si>
    <t>児童１人あたり</t>
  </si>
  <si>
    <t>中 学 校 費　　（千円）</t>
  </si>
  <si>
    <t>生徒１人あたり</t>
  </si>
  <si>
    <t>高 等 学 校 費　　（千円）</t>
  </si>
  <si>
    <t>の高等学校費</t>
  </si>
  <si>
    <t>（円）</t>
  </si>
  <si>
    <t>１３</t>
  </si>
  <si>
    <t>４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</si>
  <si>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</si>
  <si>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</si>
  <si>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</si>
  <si>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</si>
  <si>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</si>
  <si>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</si>
  <si>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</si>
  <si>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</si>
  <si>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</si>
  <si>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</si>
  <si>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</si>
  <si>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</si>
  <si>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</si>
  <si>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</si>
  <si>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</si>
  <si>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</si>
  <si>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資料 … 少年自然の家　お じ か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</si>
  <si>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</si>
  <si>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</si>
  <si>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</si>
  <si>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</si>
  <si>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</si>
  <si>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</si>
  <si>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</si>
  <si>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</si>
  <si>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…</t>
  </si>
  <si>
    <t>１４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</si>
  <si>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</si>
  <si>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</si>
  <si>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</si>
  <si>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</si>
  <si>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</si>
  <si>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</si>
  <si>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</si>
  <si>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</si>
  <si>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</si>
  <si>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５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</si>
  <si>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</si>
  <si>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</si>
  <si>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</si>
  <si>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</si>
  <si>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</si>
  <si>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</si>
  <si>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</si>
  <si>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</si>
  <si>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</si>
  <si>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</si>
  <si>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</si>
  <si>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</si>
  <si>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</si>
  <si>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</si>
  <si>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</si>
  <si>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</si>
  <si>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</si>
  <si>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野口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</si>
  <si>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</si>
  <si>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</si>
  <si>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</si>
  <si>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</si>
  <si>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</si>
  <si>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</si>
  <si>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</si>
  <si>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</si>
  <si>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</si>
  <si>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</si>
  <si>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</si>
  <si>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</si>
  <si>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</si>
  <si>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</si>
  <si>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</si>
  <si>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</si>
  <si>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（大分県学校要覧より）</t>
  </si>
  <si>
    <t>男</t>
  </si>
  <si>
    <t>女</t>
  </si>
  <si>
    <t>１</t>
  </si>
  <si>
    <t>　　（　　通　　信　　制　　を　　除　　く　　）</t>
  </si>
  <si>
    <t>１　　　　　　　　年</t>
  </si>
  <si>
    <t xml:space="preserve">２ </t>
  </si>
  <si>
    <t xml:space="preserve"> 　　　　　　　年</t>
  </si>
  <si>
    <t>３　　　　　　　　年</t>
  </si>
  <si>
    <t>４　　　　　　　　年</t>
  </si>
  <si>
    <t>教 員 １ 人 に　　　　対する生徒数</t>
  </si>
  <si>
    <t>県立別府羽室台高等学校</t>
  </si>
  <si>
    <t>県立別府養護学校高等部</t>
  </si>
  <si>
    <t>県立石垣原養護学校高等部</t>
  </si>
  <si>
    <t>県立南石垣養護学校高等部</t>
  </si>
  <si>
    <t>　　　　　概　　　　　　　　　　況</t>
  </si>
  <si>
    <t>全　　　学　　　年</t>
  </si>
  <si>
    <t>１　　　　　　年</t>
  </si>
  <si>
    <t>２　　　　　　年</t>
  </si>
  <si>
    <t>３　　　　　　年</t>
  </si>
  <si>
    <t>４　　　　　　年</t>
  </si>
  <si>
    <t>教　　　　　　　員　　　　　　　数</t>
  </si>
  <si>
    <t>総　数</t>
  </si>
  <si>
    <t>学　長</t>
  </si>
  <si>
    <t>副学長</t>
  </si>
  <si>
    <t>教　授</t>
  </si>
  <si>
    <t>助教授</t>
  </si>
  <si>
    <t>講　師</t>
  </si>
  <si>
    <t>助　手</t>
  </si>
  <si>
    <t>平　　　　成</t>
  </si>
  <si>
    <t>別府溝部学園短期大学</t>
  </si>
  <si>
    <t>食物学科</t>
  </si>
  <si>
    <t>幼児教育学科</t>
  </si>
  <si>
    <t>介護福祉学科</t>
  </si>
  <si>
    <t>私立別府大学</t>
  </si>
  <si>
    <t>国文学科</t>
  </si>
  <si>
    <t>英文学科</t>
  </si>
  <si>
    <t>史学科</t>
  </si>
  <si>
    <t>芸術文化学科</t>
  </si>
  <si>
    <t>文化財学科</t>
  </si>
  <si>
    <t>人間関係学科</t>
  </si>
  <si>
    <t>食物栄養学科</t>
  </si>
  <si>
    <t>私立別府大学短期大学部</t>
  </si>
  <si>
    <t>食物栄養科</t>
  </si>
  <si>
    <t>初等教育科</t>
  </si>
  <si>
    <t>英語コミュニケーション科</t>
  </si>
  <si>
    <t>経営情報文化科</t>
  </si>
  <si>
    <t>私立立命館アジア太平洋大学</t>
  </si>
  <si>
    <t>私立別府大学大学院</t>
  </si>
  <si>
    <t>アジア太平洋研究科</t>
  </si>
  <si>
    <t>経営管理研究科</t>
  </si>
  <si>
    <t>わかば</t>
  </si>
  <si>
    <t>ひめやま</t>
  </si>
  <si>
    <t>総　　　数</t>
  </si>
  <si>
    <t>高等学校等　　</t>
  </si>
  <si>
    <t>専修学校等　　</t>
  </si>
  <si>
    <t>就　職　者</t>
  </si>
  <si>
    <t>無　業　者</t>
  </si>
  <si>
    <t>死 亡 ・ 不 詳</t>
  </si>
  <si>
    <t>　　　　進学者</t>
  </si>
  <si>
    <t>平　成</t>
  </si>
  <si>
    <t>１</t>
  </si>
  <si>
    <t>－</t>
  </si>
  <si>
    <t>男</t>
  </si>
  <si>
    <t>女</t>
  </si>
  <si>
    <t>総　　　　　　数</t>
  </si>
  <si>
    <t>平　成</t>
  </si>
  <si>
    <t>４</t>
  </si>
  <si>
    <t>第一次産業</t>
  </si>
  <si>
    <t>－</t>
  </si>
  <si>
    <t>第二次産業</t>
  </si>
  <si>
    <t>－</t>
  </si>
  <si>
    <t>第三次産業</t>
  </si>
  <si>
    <t>上記以外・不詳</t>
  </si>
  <si>
    <t>学校基本調査</t>
  </si>
  <si>
    <t>総　　　数</t>
  </si>
  <si>
    <t>大学等　　</t>
  </si>
  <si>
    <t>専修学校等</t>
  </si>
  <si>
    <t>公共職業能力　　開発施設等　　　入　学　者</t>
  </si>
  <si>
    <t>就 職 者</t>
  </si>
  <si>
    <t>無 業 者</t>
  </si>
  <si>
    <t>死亡・不詳</t>
  </si>
  <si>
    <t>　　進学者</t>
  </si>
  <si>
    <t xml:space="preserve"> 進・入学者</t>
  </si>
  <si>
    <t>各年５月１日現在</t>
  </si>
  <si>
    <t>５</t>
  </si>
  <si>
    <t>平 成 １３ 年度</t>
  </si>
  <si>
    <t>平 成 １４ 年度</t>
  </si>
  <si>
    <t>平 成 １５ 年度</t>
  </si>
  <si>
    <t>幼稚園名</t>
  </si>
  <si>
    <t>女</t>
  </si>
  <si>
    <t>中　央　公　民　館</t>
  </si>
  <si>
    <t>５</t>
  </si>
  <si>
    <t>平 成 １６ 年度</t>
  </si>
  <si>
    <t>の小学校費 　</t>
  </si>
  <si>
    <t>の中学校費 　</t>
  </si>
  <si>
    <t>年</t>
  </si>
  <si>
    <t>６</t>
  </si>
  <si>
    <t>地域総合科学科</t>
  </si>
  <si>
    <t>保育科</t>
  </si>
  <si>
    <t>５</t>
  </si>
  <si>
    <t>１</t>
  </si>
  <si>
    <t>　　進・入学者</t>
  </si>
  <si>
    <t>年</t>
  </si>
  <si>
    <t>年　　　度</t>
  </si>
  <si>
    <t>年　　　度</t>
  </si>
  <si>
    <t>年　　　　度</t>
  </si>
  <si>
    <t>年 度 ・ 区 分</t>
  </si>
  <si>
    <t>年</t>
  </si>
  <si>
    <t>６</t>
  </si>
  <si>
    <t>研修室・その他</t>
  </si>
  <si>
    <t>－</t>
  </si>
  <si>
    <t>１６</t>
  </si>
  <si>
    <t>【注】 養護学校を含む。</t>
  </si>
  <si>
    <t xml:space="preserve">   ※ 平成１３年度の数値を修正変更。</t>
  </si>
  <si>
    <t>※ 小学校の平成１４年、１５年の増加は南小学校新設による。</t>
  </si>
  <si>
    <t>※ 中学校の平成１６年の増加は中部中学校改修による。</t>
  </si>
  <si>
    <t>年　　度 　・ 　区　　分</t>
  </si>
  <si>
    <t>年　　　　　　度</t>
  </si>
  <si>
    <t>高等学校の概況 （通信制を除く）</t>
  </si>
  <si>
    <t xml:space="preserve">  市                    立</t>
  </si>
  <si>
    <t>市      　   　　       立</t>
  </si>
  <si>
    <t>県             　　　　  立</t>
  </si>
  <si>
    <t>県                 立</t>
  </si>
  <si>
    <t>平      成</t>
  </si>
  <si>
    <t>年      度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</si>
  <si>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</si>
  <si>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</si>
  <si>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</si>
  <si>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</si>
  <si>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</si>
  <si>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</si>
  <si>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</si>
  <si>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</si>
  <si>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</si>
  <si>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上人</t>
  </si>
  <si>
    <t>鶴見</t>
  </si>
  <si>
    <t>春木川</t>
  </si>
  <si>
    <t>緑丘</t>
  </si>
  <si>
    <t>大平山</t>
  </si>
  <si>
    <t>東山</t>
  </si>
  <si>
    <t>明星</t>
  </si>
  <si>
    <t>真愛</t>
  </si>
  <si>
    <t>海の星</t>
  </si>
  <si>
    <t>別府中央</t>
  </si>
  <si>
    <t>私                   立</t>
  </si>
  <si>
    <t>小　　　　　学　　　　　　校　　　　　　名</t>
  </si>
  <si>
    <t>南石垣養護学校中学部</t>
  </si>
  <si>
    <t>別府養護学校中学部</t>
  </si>
  <si>
    <t>鶴見養護学校中学部</t>
  </si>
  <si>
    <t>別府石垣原養護学校中学部</t>
  </si>
  <si>
    <t>中部</t>
  </si>
  <si>
    <t>北部</t>
  </si>
  <si>
    <t>浜脇</t>
  </si>
  <si>
    <t>鶴見台</t>
  </si>
  <si>
    <t>明豊</t>
  </si>
  <si>
    <t>高等学校名</t>
  </si>
  <si>
    <t>別府溝部学園</t>
  </si>
  <si>
    <t>中学校名</t>
  </si>
  <si>
    <t>鶴見養護学校幼稚園部</t>
  </si>
  <si>
    <t>定時制</t>
  </si>
  <si>
    <t>６</t>
  </si>
  <si>
    <t>７</t>
  </si>
  <si>
    <t>学校基本調査</t>
  </si>
  <si>
    <t>園　　　　児　　　　数</t>
  </si>
  <si>
    <t>学 級 数</t>
  </si>
  <si>
    <t>職 員 数</t>
  </si>
  <si>
    <t>１学級あたり</t>
  </si>
  <si>
    <t>総　　数</t>
  </si>
  <si>
    <t>男</t>
  </si>
  <si>
    <t>園　児　数</t>
  </si>
  <si>
    <t>６</t>
  </si>
  <si>
    <t>７</t>
  </si>
  <si>
    <t>公立</t>
  </si>
  <si>
    <t>野口</t>
  </si>
  <si>
    <t>…</t>
  </si>
  <si>
    <t>別府大学附属</t>
  </si>
  <si>
    <t>各年５月１日現在</t>
  </si>
  <si>
    <t>資料 … 学校教育課</t>
  </si>
  <si>
    <t>（大分県学校要覧より）</t>
  </si>
  <si>
    <t>６</t>
  </si>
  <si>
    <t>７</t>
  </si>
  <si>
    <t>市     　  　　　　    立</t>
  </si>
  <si>
    <t>県      　  　　 　   立</t>
  </si>
  <si>
    <t>南石垣養護学校小学部</t>
  </si>
  <si>
    <t>別府養護学校小学部</t>
  </si>
  <si>
    <t>鶴見養護学校小学部</t>
  </si>
  <si>
    <t>別府石垣原養護学校小学部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</si>
  <si>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</si>
  <si>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</si>
  <si>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</si>
  <si>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</si>
  <si>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</si>
  <si>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</si>
  <si>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</si>
  <si>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</si>
  <si>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１</t>
  </si>
  <si>
    <t>６</t>
  </si>
  <si>
    <t>７</t>
  </si>
  <si>
    <t>山の手</t>
  </si>
  <si>
    <t>私立</t>
  </si>
  <si>
    <t>資料 … 学校教育課</t>
  </si>
  <si>
    <t>６</t>
  </si>
  <si>
    <t>７</t>
  </si>
  <si>
    <t>県立別府鶴見丘</t>
  </si>
  <si>
    <t>〃　　</t>
  </si>
  <si>
    <t>県立別府青山</t>
  </si>
  <si>
    <t>市立別府商業</t>
  </si>
  <si>
    <t>明豊</t>
  </si>
  <si>
    <t>大学・短期大学</t>
  </si>
  <si>
    <t>－</t>
  </si>
  <si>
    <t>－</t>
  </si>
  <si>
    <t>－</t>
  </si>
  <si>
    <t>アジア太平洋学部</t>
  </si>
  <si>
    <t>－</t>
  </si>
  <si>
    <t>アジア太平洋マネジメント学部</t>
  </si>
  <si>
    <t>大学院</t>
  </si>
  <si>
    <t>文学研究科</t>
  </si>
  <si>
    <t>平 成 １７ 年度</t>
  </si>
  <si>
    <t>総　　　  　数</t>
  </si>
  <si>
    <t>幼稚園</t>
  </si>
  <si>
    <t>－</t>
  </si>
  <si>
    <t>１</t>
  </si>
  <si>
    <t>５</t>
  </si>
  <si>
    <t>５</t>
  </si>
  <si>
    <t>７</t>
  </si>
  <si>
    <t>※ 平成１６年版統計書より、中央公民館の項目「研修室・その他」を追加。</t>
  </si>
  <si>
    <t>平　  成</t>
  </si>
  <si>
    <t>１５</t>
  </si>
  <si>
    <t>１６</t>
  </si>
  <si>
    <t>１７</t>
  </si>
  <si>
    <t>平    成</t>
  </si>
  <si>
    <t>７</t>
  </si>
  <si>
    <t>－</t>
  </si>
  <si>
    <t>服飾デザイン学科</t>
  </si>
  <si>
    <t>１５</t>
  </si>
  <si>
    <t>１７</t>
  </si>
  <si>
    <t>※ 朝日小学校湯山分校と天間小学校は、休校。</t>
  </si>
  <si>
    <t>※ 養護学校毎の教員数は、『１５２．小学校の概況』 に （　 ）内 で表示。</t>
  </si>
  <si>
    <t>※ 養護学校毎の教員数は、『１５２．小学校の概況』 に （　 ）内 で表示。</t>
  </si>
  <si>
    <t>【注】 大学院の教員数は、大学と兼務し、（　 ）内で表示。</t>
  </si>
  <si>
    <t xml:space="preserve">   ※ 平成１５年度より「私立別府女子短期大学」は、「別府溝部学園短期大学」に名称変更。</t>
  </si>
  <si>
    <t xml:space="preserve">   ※ 平成１７年度より「別府大学」美学美術史学科は廃止につき削除。</t>
  </si>
  <si>
    <t>【注】 勤労学生を含むため就職者の計と一致しない。</t>
  </si>
  <si>
    <t>※ 東山小学校枝郷分校・山の口分校は、本校と合併。</t>
  </si>
  <si>
    <t>※ 大分県学校要覧の様式変更により、養護学校毎の学年別男女数の詳細が不明となる。</t>
  </si>
  <si>
    <t>※ 大分県学校要覧の様式変更により、養護学校毎の学年別男女数の詳細が不明となる。</t>
  </si>
  <si>
    <t>※ 別府大学附属高等学校と明星高等学校は廃校となる。</t>
  </si>
  <si>
    <t>※ 平成１５年度より「別府女子短期大学付属高等学校」は、「別府溝部学園高等学校」に名称変更。</t>
  </si>
  <si>
    <t>各年５月１日現在</t>
  </si>
  <si>
    <t>資料 … 学校教育課</t>
  </si>
  <si>
    <t>※ 『大分県学校要覧』の様式変更により、養護学校毎の学年別男女数の詳細が不明となる。</t>
  </si>
  <si>
    <t>－</t>
  </si>
  <si>
    <t>１４７．</t>
  </si>
  <si>
    <t>１４８．</t>
  </si>
  <si>
    <t>１４９．</t>
  </si>
  <si>
    <t>１５０．</t>
  </si>
  <si>
    <t>１５１．</t>
  </si>
  <si>
    <t>１５２．</t>
  </si>
  <si>
    <t>１５３．</t>
  </si>
  <si>
    <t>１５４．</t>
  </si>
  <si>
    <t>１５５．</t>
  </si>
  <si>
    <t>１５６．</t>
  </si>
  <si>
    <t>１５７．</t>
  </si>
  <si>
    <t>１５８．</t>
  </si>
  <si>
    <t>１５９．</t>
  </si>
  <si>
    <t>１６０．</t>
  </si>
  <si>
    <t>１６１．</t>
  </si>
  <si>
    <t>１４７．　　幼 稚 園 ・ 学 校 数 お よ び 園 児 ・ 生 徒 数</t>
  </si>
  <si>
    <t>１４８．　　年 度 別 ・ 小 ・ 中 ・ 高 等 学 校 の 経 費 の 推 移</t>
  </si>
  <si>
    <t>１４９．　　年　 度　 別　 ・　 幼　 稚　 園　 の　 概　 況</t>
  </si>
  <si>
    <t>１５０．　　年度別 ・ 市立幼稚園経費および保育料の推移</t>
  </si>
  <si>
    <t>１５１．　　小　　　　　　　　　　学　　　　　　　　　　校　　　　　</t>
  </si>
  <si>
    <t>１５２．　　中　　　　　　　　　　学　　　　　　　　　　校　　　　　</t>
  </si>
  <si>
    <t>１５３．　　高　　　等　　　学　　　校　　　の　　　概　　　況　</t>
  </si>
  <si>
    <t>１５４．　　大　　　　　　　　　　学　　　　　　　　　　の　　　　　</t>
  </si>
  <si>
    <t>１５５．　　年 度 別 ・ 中 学 校 卒 業 生 の 進 路 状 況</t>
  </si>
  <si>
    <t>１５６．　　中 学 校 卒 業 生 の 産 業 別 就 職 状 況</t>
  </si>
  <si>
    <t>１５７．　　高 等 学 校 卒 業 生 の 進 路 状 況</t>
  </si>
  <si>
    <t>１５８．　　公　　 民　　 館　　 設　　 置　　 数</t>
  </si>
  <si>
    <t>１５９．　　主 要 社 会 教 育 施 設 の 利 用 状 況</t>
  </si>
  <si>
    <t>１６０．　　図　　書　　館　　の　　利　　用　　状　　況</t>
  </si>
  <si>
    <t>１６１．　　勤　労　青　少　年　ホ　－　ム　利　用　状　況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</si>
</sst>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92" fontId="2" fillId="0" borderId="5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192" fontId="4" fillId="0" borderId="0" xfId="0" applyNumberFormat="1" applyFont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Border="1" applyAlignment="1">
      <alignment horizontal="distributed" vertical="center"/>
    </xf>
    <xf numFmtId="49" fontId="12" fillId="3" borderId="0" xfId="0" applyNumberFormat="1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97" fontId="2" fillId="0" borderId="0" xfId="0" applyNumberFormat="1" applyFont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6" fillId="2" borderId="0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92" fontId="2" fillId="0" borderId="5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192" fontId="6" fillId="2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2" fillId="0" borderId="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6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92" fontId="12" fillId="3" borderId="0" xfId="0" applyNumberFormat="1" applyFont="1" applyFill="1" applyBorder="1" applyAlignment="1">
      <alignment horizontal="right" vertical="center"/>
    </xf>
    <xf numFmtId="192" fontId="6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2" fontId="12" fillId="3" borderId="4" xfId="0" applyNumberFormat="1" applyFont="1" applyFill="1" applyBorder="1" applyAlignment="1">
      <alignment horizontal="right" vertical="center"/>
    </xf>
    <xf numFmtId="192" fontId="12" fillId="3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2" fontId="6" fillId="4" borderId="0" xfId="0" applyNumberFormat="1" applyFont="1" applyFill="1" applyBorder="1" applyAlignment="1">
      <alignment horizontal="right" vertical="center"/>
    </xf>
    <xf numFmtId="193" fontId="12" fillId="3" borderId="0" xfId="0" applyNumberFormat="1" applyFont="1" applyFill="1" applyBorder="1" applyAlignment="1">
      <alignment horizontal="right" vertical="center"/>
    </xf>
    <xf numFmtId="193" fontId="13" fillId="3" borderId="0" xfId="0" applyNumberFormat="1" applyFont="1" applyFill="1" applyBorder="1" applyAlignment="1">
      <alignment horizontal="right" vertical="center"/>
    </xf>
    <xf numFmtId="193" fontId="6" fillId="4" borderId="0" xfId="0" applyNumberFormat="1" applyFont="1" applyFill="1" applyBorder="1" applyAlignment="1">
      <alignment horizontal="right" vertical="center"/>
    </xf>
    <xf numFmtId="193" fontId="7" fillId="4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>
      <alignment horizontal="right" vertical="center"/>
    </xf>
    <xf numFmtId="192" fontId="2" fillId="2" borderId="0" xfId="0" applyNumberFormat="1" applyFont="1" applyFill="1" applyBorder="1" applyAlignment="1">
      <alignment horizontal="right" vertical="center"/>
    </xf>
    <xf numFmtId="193" fontId="6" fillId="2" borderId="0" xfId="0" applyNumberFormat="1" applyFont="1" applyFill="1" applyBorder="1" applyAlignment="1">
      <alignment horizontal="right" vertical="center"/>
    </xf>
    <xf numFmtId="193" fontId="7" fillId="2" borderId="0" xfId="0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92" fontId="6" fillId="4" borderId="4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192" fontId="6" fillId="0" borderId="22" xfId="0" applyNumberFormat="1" applyFont="1" applyFill="1" applyBorder="1" applyAlignment="1">
      <alignment horizontal="right" vertical="center"/>
    </xf>
    <xf numFmtId="192" fontId="6" fillId="0" borderId="5" xfId="0" applyNumberFormat="1" applyFont="1" applyFill="1" applyBorder="1" applyAlignment="1">
      <alignment horizontal="right" vertical="center"/>
    </xf>
    <xf numFmtId="192" fontId="14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3" borderId="0" xfId="0" applyFont="1" applyFill="1" applyBorder="1" applyAlignment="1">
      <alignment horizontal="distributed" vertical="center"/>
    </xf>
    <xf numFmtId="0" fontId="15" fillId="3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197" fontId="2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7" fontId="6" fillId="2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07" fontId="2" fillId="0" borderId="0" xfId="0" applyNumberFormat="1" applyFont="1" applyFill="1" applyAlignment="1">
      <alignment horizontal="right" vertical="center"/>
    </xf>
    <xf numFmtId="207" fontId="6" fillId="2" borderId="0" xfId="0" applyNumberFormat="1" applyFont="1" applyFill="1" applyAlignment="1">
      <alignment horizontal="right" vertical="center"/>
    </xf>
    <xf numFmtId="197" fontId="6" fillId="4" borderId="0" xfId="0" applyNumberFormat="1" applyFont="1" applyFill="1" applyAlignment="1">
      <alignment horizontal="right" vertical="center"/>
    </xf>
    <xf numFmtId="207" fontId="6" fillId="4" borderId="0" xfId="0" applyNumberFormat="1" applyFont="1" applyFill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7" fontId="2" fillId="0" borderId="4" xfId="0" applyNumberFormat="1" applyFont="1" applyFill="1" applyBorder="1" applyAlignment="1">
      <alignment horizontal="right" vertical="center"/>
    </xf>
    <xf numFmtId="197" fontId="12" fillId="3" borderId="0" xfId="0" applyNumberFormat="1" applyFont="1" applyFill="1" applyAlignment="1">
      <alignment horizontal="right" vertical="center"/>
    </xf>
    <xf numFmtId="207" fontId="12" fillId="3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192" fontId="4" fillId="0" borderId="5" xfId="0" applyNumberFormat="1" applyFont="1" applyBorder="1" applyAlignment="1">
      <alignment horizontal="right" vertical="center"/>
    </xf>
    <xf numFmtId="192" fontId="4" fillId="0" borderId="5" xfId="0" applyNumberFormat="1" applyFont="1" applyFill="1" applyBorder="1" applyAlignment="1">
      <alignment horizontal="right" vertical="center"/>
    </xf>
    <xf numFmtId="193" fontId="4" fillId="0" borderId="5" xfId="0" applyNumberFormat="1" applyFont="1" applyFill="1" applyBorder="1" applyAlignment="1">
      <alignment horizontal="right" vertical="center"/>
    </xf>
    <xf numFmtId="192" fontId="8" fillId="2" borderId="0" xfId="0" applyNumberFormat="1" applyFont="1" applyFill="1" applyBorder="1" applyAlignment="1">
      <alignment horizontal="right" vertical="center"/>
    </xf>
    <xf numFmtId="193" fontId="8" fillId="2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4" fillId="4" borderId="0" xfId="0" applyNumberFormat="1" applyFont="1" applyFill="1" applyBorder="1" applyAlignment="1">
      <alignment horizontal="right" vertical="center"/>
    </xf>
    <xf numFmtId="192" fontId="8" fillId="4" borderId="0" xfId="0" applyNumberFormat="1" applyFont="1" applyFill="1" applyBorder="1" applyAlignment="1">
      <alignment horizontal="right" vertical="center"/>
    </xf>
    <xf numFmtId="193" fontId="8" fillId="4" borderId="0" xfId="0" applyNumberFormat="1" applyFont="1" applyFill="1" applyBorder="1" applyAlignment="1">
      <alignment horizontal="right" vertical="center"/>
    </xf>
    <xf numFmtId="192" fontId="16" fillId="3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2" fontId="4" fillId="2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0" fontId="12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193" fontId="16" fillId="3" borderId="0" xfId="0" applyNumberFormat="1" applyFont="1" applyFill="1" applyBorder="1" applyAlignment="1">
      <alignment horizontal="right" vertical="center"/>
    </xf>
    <xf numFmtId="192" fontId="17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3" fontId="4" fillId="0" borderId="5" xfId="0" applyNumberFormat="1" applyFont="1" applyBorder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192" fontId="4" fillId="0" borderId="22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193" fontId="8" fillId="2" borderId="0" xfId="0" applyNumberFormat="1" applyFont="1" applyFill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93" fontId="4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93" fontId="16" fillId="3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197" fontId="2" fillId="4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 wrapText="1"/>
    </xf>
    <xf numFmtId="197" fontId="12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97" fontId="6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7" fontId="2" fillId="0" borderId="22" xfId="0" applyNumberFormat="1" applyFont="1" applyFill="1" applyBorder="1" applyAlignment="1">
      <alignment horizontal="right" vertical="center"/>
    </xf>
    <xf numFmtId="197" fontId="2" fillId="0" borderId="5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4" fillId="0" borderId="4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192" fontId="16" fillId="3" borderId="4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92" fontId="16" fillId="3" borderId="0" xfId="0" applyNumberFormat="1" applyFont="1" applyFill="1" applyAlignment="1">
      <alignment horizontal="right" vertical="center"/>
    </xf>
    <xf numFmtId="211" fontId="4" fillId="0" borderId="0" xfId="0" applyNumberFormat="1" applyFont="1" applyFill="1" applyAlignment="1">
      <alignment horizontal="right" vertical="center"/>
    </xf>
    <xf numFmtId="38" fontId="4" fillId="0" borderId="0" xfId="17" applyFont="1" applyFill="1" applyAlignment="1">
      <alignment horizontal="right" vertical="center"/>
    </xf>
    <xf numFmtId="38" fontId="16" fillId="3" borderId="4" xfId="17" applyFont="1" applyFill="1" applyBorder="1" applyAlignment="1">
      <alignment horizontal="right" vertical="center"/>
    </xf>
    <xf numFmtId="38" fontId="16" fillId="3" borderId="0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8" fillId="0" borderId="5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192" fontId="8" fillId="0" borderId="22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38" fontId="8" fillId="0" borderId="22" xfId="17" applyFont="1" applyFill="1" applyBorder="1" applyAlignment="1">
      <alignment horizontal="right" vertical="center"/>
    </xf>
    <xf numFmtId="38" fontId="8" fillId="0" borderId="5" xfId="17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146" t="s">
        <v>1</v>
      </c>
      <c r="C6" s="147"/>
      <c r="D6" s="151" t="s">
        <v>16</v>
      </c>
      <c r="E6" s="152"/>
      <c r="F6" s="152"/>
      <c r="G6" s="152"/>
      <c r="H6" s="152"/>
      <c r="I6" s="152"/>
      <c r="J6" s="152"/>
      <c r="K6" s="152"/>
      <c r="L6" s="152"/>
      <c r="M6" s="152"/>
      <c r="N6" s="15"/>
      <c r="O6" s="15"/>
      <c r="P6" s="15"/>
    </row>
    <row r="7" spans="2:16" ht="19.5" customHeight="1">
      <c r="B7" s="147"/>
      <c r="C7" s="147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"/>
      <c r="O7" s="15"/>
      <c r="P7" s="15"/>
    </row>
    <row r="8" ht="19.5" customHeight="1">
      <c r="D8" s="17"/>
    </row>
    <row r="9" ht="19.5" customHeight="1">
      <c r="D9" s="17"/>
    </row>
    <row r="11" spans="4:16" ht="19.5" customHeight="1">
      <c r="D11" s="150" t="s">
        <v>388</v>
      </c>
      <c r="E11" s="147"/>
      <c r="F11" s="148" t="s">
        <v>2</v>
      </c>
      <c r="G11" s="149"/>
      <c r="H11" s="149"/>
      <c r="I11" s="149"/>
      <c r="J11" s="149"/>
      <c r="K11" s="149"/>
      <c r="L11" s="149"/>
      <c r="M11" s="15"/>
      <c r="N11" s="15"/>
      <c r="O11" s="15"/>
      <c r="P11" s="15"/>
    </row>
    <row r="12" spans="4:16" ht="19.5" customHeight="1">
      <c r="D12" s="150" t="s">
        <v>389</v>
      </c>
      <c r="E12" s="147"/>
      <c r="F12" s="148" t="s">
        <v>3</v>
      </c>
      <c r="G12" s="149"/>
      <c r="H12" s="149"/>
      <c r="I12" s="149"/>
      <c r="J12" s="149"/>
      <c r="K12" s="149"/>
      <c r="L12" s="149"/>
      <c r="M12" s="149"/>
      <c r="N12" s="15"/>
      <c r="O12" s="15"/>
      <c r="P12" s="15"/>
    </row>
    <row r="13" spans="4:16" ht="19.5" customHeight="1">
      <c r="D13" s="150" t="s">
        <v>390</v>
      </c>
      <c r="E13" s="147"/>
      <c r="F13" s="148" t="s">
        <v>4</v>
      </c>
      <c r="G13" s="149"/>
      <c r="H13" s="149"/>
      <c r="I13" s="149"/>
      <c r="J13" s="149"/>
      <c r="K13" s="15"/>
      <c r="L13" s="15"/>
      <c r="M13" s="15"/>
      <c r="N13" s="15"/>
      <c r="O13" s="15"/>
      <c r="P13" s="15"/>
    </row>
    <row r="14" spans="4:16" ht="19.5" customHeight="1">
      <c r="D14" s="150" t="s">
        <v>391</v>
      </c>
      <c r="E14" s="147"/>
      <c r="F14" s="148" t="s">
        <v>5</v>
      </c>
      <c r="G14" s="149"/>
      <c r="H14" s="149"/>
      <c r="I14" s="149"/>
      <c r="J14" s="149"/>
      <c r="K14" s="149"/>
      <c r="L14" s="149"/>
      <c r="M14" s="149"/>
      <c r="N14" s="149"/>
      <c r="O14" s="15"/>
      <c r="P14" s="15"/>
    </row>
    <row r="15" spans="4:16" ht="19.5" customHeight="1">
      <c r="D15" s="150" t="s">
        <v>392</v>
      </c>
      <c r="E15" s="147"/>
      <c r="F15" s="148" t="s">
        <v>12</v>
      </c>
      <c r="G15" s="149"/>
      <c r="H15" s="149"/>
      <c r="I15" s="149"/>
      <c r="J15" s="15"/>
      <c r="K15" s="15"/>
      <c r="L15" s="15"/>
      <c r="M15" s="15"/>
      <c r="N15" s="15"/>
      <c r="O15" s="15"/>
      <c r="P15" s="15"/>
    </row>
    <row r="16" spans="4:16" ht="19.5" customHeight="1">
      <c r="D16" s="150" t="s">
        <v>393</v>
      </c>
      <c r="E16" s="147"/>
      <c r="F16" s="148" t="s">
        <v>13</v>
      </c>
      <c r="G16" s="149"/>
      <c r="H16" s="149"/>
      <c r="I16" s="149"/>
      <c r="J16" s="15"/>
      <c r="K16" s="15"/>
      <c r="L16" s="15"/>
      <c r="M16" s="15"/>
      <c r="N16" s="15"/>
      <c r="O16" s="15"/>
      <c r="P16" s="15"/>
    </row>
    <row r="17" spans="4:16" ht="19.5" customHeight="1">
      <c r="D17" s="150" t="s">
        <v>394</v>
      </c>
      <c r="E17" s="147"/>
      <c r="F17" s="148" t="s">
        <v>254</v>
      </c>
      <c r="G17" s="149"/>
      <c r="H17" s="149"/>
      <c r="I17" s="149"/>
      <c r="J17" s="149"/>
      <c r="K17" s="149"/>
      <c r="L17" s="149"/>
      <c r="M17" s="15"/>
      <c r="N17" s="15"/>
      <c r="O17" s="15"/>
      <c r="P17" s="15"/>
    </row>
    <row r="18" spans="4:16" ht="19.5" customHeight="1">
      <c r="D18" s="150" t="s">
        <v>395</v>
      </c>
      <c r="E18" s="147"/>
      <c r="F18" s="148" t="s">
        <v>14</v>
      </c>
      <c r="G18" s="149"/>
      <c r="H18" s="149"/>
      <c r="I18" s="149"/>
      <c r="J18" s="15"/>
      <c r="K18" s="15"/>
      <c r="L18" s="15"/>
      <c r="M18" s="15"/>
      <c r="N18" s="15"/>
      <c r="O18" s="15"/>
      <c r="P18" s="15"/>
    </row>
    <row r="19" spans="4:16" ht="19.5" customHeight="1">
      <c r="D19" s="150" t="s">
        <v>396</v>
      </c>
      <c r="E19" s="147"/>
      <c r="F19" s="148" t="s">
        <v>6</v>
      </c>
      <c r="G19" s="149"/>
      <c r="H19" s="149"/>
      <c r="I19" s="149"/>
      <c r="J19" s="149"/>
      <c r="K19" s="149"/>
      <c r="L19" s="149"/>
      <c r="M19" s="15"/>
      <c r="N19" s="15"/>
      <c r="O19" s="15"/>
      <c r="P19" s="15"/>
    </row>
    <row r="20" spans="4:16" ht="19.5" customHeight="1">
      <c r="D20" s="150" t="s">
        <v>397</v>
      </c>
      <c r="E20" s="147"/>
      <c r="F20" s="148" t="s">
        <v>7</v>
      </c>
      <c r="G20" s="149"/>
      <c r="H20" s="149"/>
      <c r="I20" s="149"/>
      <c r="J20" s="149"/>
      <c r="K20" s="149"/>
      <c r="L20" s="149"/>
      <c r="M20" s="15"/>
      <c r="N20" s="15"/>
      <c r="O20" s="15"/>
      <c r="P20" s="15"/>
    </row>
    <row r="21" spans="4:16" ht="19.5" customHeight="1">
      <c r="D21" s="150" t="s">
        <v>398</v>
      </c>
      <c r="E21" s="147"/>
      <c r="F21" s="148" t="s">
        <v>8</v>
      </c>
      <c r="G21" s="149"/>
      <c r="H21" s="149"/>
      <c r="I21" s="149"/>
      <c r="J21" s="149"/>
      <c r="K21" s="149"/>
      <c r="L21" s="15"/>
      <c r="M21" s="15"/>
      <c r="N21" s="15"/>
      <c r="O21" s="15"/>
      <c r="P21" s="15"/>
    </row>
    <row r="22" spans="4:15" ht="19.5" customHeight="1">
      <c r="D22" s="150" t="s">
        <v>399</v>
      </c>
      <c r="E22" s="147"/>
      <c r="F22" s="148" t="s">
        <v>15</v>
      </c>
      <c r="G22" s="149"/>
      <c r="H22" s="149"/>
      <c r="I22" s="149"/>
      <c r="J22" s="15"/>
      <c r="K22" s="15"/>
      <c r="L22" s="15"/>
      <c r="M22" s="15"/>
      <c r="N22" s="15"/>
      <c r="O22" s="15"/>
    </row>
    <row r="23" spans="4:15" ht="19.5" customHeight="1">
      <c r="D23" s="150" t="s">
        <v>400</v>
      </c>
      <c r="E23" s="147"/>
      <c r="F23" s="148" t="s">
        <v>9</v>
      </c>
      <c r="G23" s="149"/>
      <c r="H23" s="149"/>
      <c r="I23" s="149"/>
      <c r="J23" s="149"/>
      <c r="K23" s="149"/>
      <c r="L23" s="149"/>
      <c r="M23" s="15"/>
      <c r="N23" s="15"/>
      <c r="O23" s="15"/>
    </row>
    <row r="24" spans="4:15" ht="19.5" customHeight="1">
      <c r="D24" s="150" t="s">
        <v>401</v>
      </c>
      <c r="E24" s="147"/>
      <c r="F24" s="148" t="s">
        <v>10</v>
      </c>
      <c r="G24" s="149"/>
      <c r="H24" s="149"/>
      <c r="I24" s="149"/>
      <c r="J24" s="149"/>
      <c r="K24" s="15"/>
      <c r="L24" s="15"/>
      <c r="M24" s="15"/>
      <c r="N24" s="15"/>
      <c r="O24" s="15"/>
    </row>
    <row r="25" spans="4:15" ht="19.5" customHeight="1">
      <c r="D25" s="150" t="s">
        <v>402</v>
      </c>
      <c r="E25" s="147"/>
      <c r="F25" s="148" t="s">
        <v>11</v>
      </c>
      <c r="G25" s="149"/>
      <c r="H25" s="149"/>
      <c r="I25" s="149"/>
      <c r="J25" s="149"/>
      <c r="K25" s="149"/>
      <c r="L25" s="149"/>
      <c r="M25" s="15"/>
      <c r="N25" s="15"/>
      <c r="O25" s="15"/>
    </row>
    <row r="26" spans="4:15" ht="19.5" customHeight="1">
      <c r="D26" s="150"/>
      <c r="E26" s="147"/>
      <c r="F26" s="148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4:15" ht="19.5" customHeight="1">
      <c r="D27" s="150"/>
      <c r="E27" s="147"/>
      <c r="F27" s="148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4:7" ht="19.5" customHeight="1">
      <c r="D28" s="17"/>
      <c r="G28" s="2"/>
    </row>
    <row r="29" spans="4:7" ht="19.5" customHeight="1">
      <c r="D29" s="17"/>
      <c r="G29" s="2"/>
    </row>
    <row r="30" spans="4:7" ht="19.5" customHeight="1">
      <c r="D30" s="17"/>
      <c r="G30" s="2"/>
    </row>
    <row r="31" spans="4:7" ht="19.5" customHeight="1">
      <c r="D31" s="17"/>
      <c r="G31" s="2"/>
    </row>
    <row r="32" spans="4:7" ht="19.5" customHeight="1">
      <c r="D32" s="17"/>
      <c r="G32" s="2"/>
    </row>
    <row r="33" spans="4:7" ht="19.5" customHeight="1">
      <c r="D33" s="17"/>
      <c r="G33" s="2"/>
    </row>
    <row r="34" spans="4:7" ht="19.5" customHeight="1">
      <c r="D34" s="17"/>
      <c r="G34" s="2"/>
    </row>
    <row r="35" ht="19.5" customHeight="1">
      <c r="D35" s="17"/>
    </row>
  </sheetData>
  <mergeCells count="36">
    <mergeCell ref="D27:E27"/>
    <mergeCell ref="D25:E25"/>
    <mergeCell ref="F24:J24"/>
    <mergeCell ref="D19:E19"/>
    <mergeCell ref="F27:O27"/>
    <mergeCell ref="D22:E22"/>
    <mergeCell ref="D23:E23"/>
    <mergeCell ref="D26:E26"/>
    <mergeCell ref="F26:O26"/>
    <mergeCell ref="F22:I22"/>
    <mergeCell ref="F23:L23"/>
    <mergeCell ref="D24:E24"/>
    <mergeCell ref="D12:E12"/>
    <mergeCell ref="D13:E13"/>
    <mergeCell ref="D20:E20"/>
    <mergeCell ref="D21:E21"/>
    <mergeCell ref="F25:L25"/>
    <mergeCell ref="D6:M7"/>
    <mergeCell ref="F15:I15"/>
    <mergeCell ref="F16:I16"/>
    <mergeCell ref="F17:L17"/>
    <mergeCell ref="F19:L19"/>
    <mergeCell ref="F20:L20"/>
    <mergeCell ref="F21:K21"/>
    <mergeCell ref="D16:E16"/>
    <mergeCell ref="D17:E17"/>
    <mergeCell ref="B6:C7"/>
    <mergeCell ref="F11:L11"/>
    <mergeCell ref="F12:M12"/>
    <mergeCell ref="F18:I18"/>
    <mergeCell ref="F13:J13"/>
    <mergeCell ref="F14:N14"/>
    <mergeCell ref="D15:E15"/>
    <mergeCell ref="D18:E18"/>
    <mergeCell ref="D11:E11"/>
    <mergeCell ref="D14:E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showGridLines="0" zoomScale="75" zoomScaleNormal="75" workbookViewId="0" topLeftCell="A1">
      <selection activeCell="A1" sqref="A1:AE1"/>
    </sheetView>
  </sheetViews>
  <sheetFormatPr defaultColWidth="9.00390625" defaultRowHeight="19.5" customHeight="1"/>
  <cols>
    <col min="1" max="1" width="1.875" style="21" customWidth="1"/>
    <col min="2" max="16384" width="3.625" style="21" customWidth="1"/>
  </cols>
  <sheetData>
    <row r="1" spans="2:31" ht="30" customHeight="1">
      <c r="B1" s="164" t="s">
        <v>38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35"/>
    </row>
    <row r="2" spans="2:30" ht="21" customHeight="1">
      <c r="B2" s="165" t="s">
        <v>403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27:30" ht="21" customHeight="1" thickBot="1">
      <c r="AA3" s="145" t="s">
        <v>39</v>
      </c>
      <c r="AB3" s="140"/>
      <c r="AC3" s="140"/>
      <c r="AD3" s="140"/>
    </row>
    <row r="4" spans="1:31" ht="21" customHeight="1">
      <c r="A4" s="104" t="s">
        <v>40</v>
      </c>
      <c r="B4" s="104"/>
      <c r="C4" s="104"/>
      <c r="D4" s="104"/>
      <c r="E4" s="105"/>
      <c r="F4" s="166" t="s">
        <v>221</v>
      </c>
      <c r="G4" s="167"/>
      <c r="H4" s="167"/>
      <c r="I4" s="167"/>
      <c r="J4" s="168"/>
      <c r="K4" s="166" t="s">
        <v>222</v>
      </c>
      <c r="L4" s="167"/>
      <c r="M4" s="167"/>
      <c r="N4" s="167"/>
      <c r="O4" s="168"/>
      <c r="P4" s="166" t="s">
        <v>223</v>
      </c>
      <c r="Q4" s="167"/>
      <c r="R4" s="167"/>
      <c r="S4" s="167"/>
      <c r="T4" s="168"/>
      <c r="U4" s="166" t="s">
        <v>228</v>
      </c>
      <c r="V4" s="167"/>
      <c r="W4" s="167"/>
      <c r="X4" s="167"/>
      <c r="Y4" s="167"/>
      <c r="Z4" s="166" t="s">
        <v>353</v>
      </c>
      <c r="AA4" s="167"/>
      <c r="AB4" s="167"/>
      <c r="AC4" s="167"/>
      <c r="AD4" s="167"/>
      <c r="AE4" s="19"/>
    </row>
    <row r="5" spans="1:30" ht="21" customHeight="1">
      <c r="A5" s="106"/>
      <c r="B5" s="106"/>
      <c r="C5" s="106"/>
      <c r="D5" s="106"/>
      <c r="E5" s="107"/>
      <c r="F5" s="155" t="s">
        <v>41</v>
      </c>
      <c r="G5" s="155"/>
      <c r="H5" s="155" t="s">
        <v>42</v>
      </c>
      <c r="I5" s="155"/>
      <c r="J5" s="161"/>
      <c r="K5" s="155" t="s">
        <v>41</v>
      </c>
      <c r="L5" s="155"/>
      <c r="M5" s="155" t="s">
        <v>42</v>
      </c>
      <c r="N5" s="155"/>
      <c r="O5" s="161"/>
      <c r="P5" s="155" t="s">
        <v>41</v>
      </c>
      <c r="Q5" s="155"/>
      <c r="R5" s="155" t="s">
        <v>42</v>
      </c>
      <c r="S5" s="155"/>
      <c r="T5" s="161"/>
      <c r="U5" s="155" t="s">
        <v>41</v>
      </c>
      <c r="V5" s="155"/>
      <c r="W5" s="155" t="s">
        <v>42</v>
      </c>
      <c r="X5" s="155"/>
      <c r="Y5" s="161"/>
      <c r="Z5" s="155" t="s">
        <v>41</v>
      </c>
      <c r="AA5" s="155"/>
      <c r="AB5" s="155" t="s">
        <v>42</v>
      </c>
      <c r="AC5" s="155"/>
      <c r="AD5" s="161"/>
    </row>
    <row r="6" spans="2:25" ht="18" customHeight="1">
      <c r="B6" s="19"/>
      <c r="C6" s="19"/>
      <c r="D6" s="19"/>
      <c r="E6" s="2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56"/>
      <c r="V6" s="156"/>
      <c r="W6" s="156"/>
      <c r="X6" s="156"/>
      <c r="Y6" s="156"/>
    </row>
    <row r="7" spans="1:30" s="37" customFormat="1" ht="21" customHeight="1">
      <c r="A7" s="108" t="s">
        <v>354</v>
      </c>
      <c r="B7" s="108"/>
      <c r="C7" s="108"/>
      <c r="D7" s="108"/>
      <c r="E7" s="109"/>
      <c r="F7" s="169">
        <f>SUM(F9,F13,F17,F21,F25)</f>
        <v>74</v>
      </c>
      <c r="G7" s="170"/>
      <c r="H7" s="170">
        <f>SUM(H9,H13,H17,H21,H25)</f>
        <v>20444</v>
      </c>
      <c r="I7" s="170"/>
      <c r="J7" s="170"/>
      <c r="K7" s="162">
        <f>SUM(K9,K13,K17,K21,K25,)</f>
        <v>73</v>
      </c>
      <c r="L7" s="162"/>
      <c r="M7" s="162">
        <f>SUM(M9,M13,M17,M21,M25)</f>
        <v>21374</v>
      </c>
      <c r="N7" s="162"/>
      <c r="O7" s="162"/>
      <c r="P7" s="162">
        <f>SUM(P9,P13,P17,P21,P25,)</f>
        <v>73</v>
      </c>
      <c r="Q7" s="162"/>
      <c r="R7" s="162">
        <f>SUM(R9,R13,R17,R21,R25)</f>
        <v>21967</v>
      </c>
      <c r="S7" s="162"/>
      <c r="T7" s="162"/>
      <c r="U7" s="162">
        <f>SUM(U9,U13,U17,U21,U25,)</f>
        <v>73</v>
      </c>
      <c r="V7" s="162"/>
      <c r="W7" s="162">
        <f>SUM(W9,W13,W17,W21,W25)</f>
        <v>22599</v>
      </c>
      <c r="X7" s="162"/>
      <c r="Y7" s="141"/>
      <c r="Z7" s="162">
        <f>SUM(Z9,Z13,Z17,Z21,Z25,)</f>
        <v>73</v>
      </c>
      <c r="AA7" s="162"/>
      <c r="AB7" s="162">
        <f>SUM(AB9,AB13,AB17,AB21,AB25)</f>
        <v>22597</v>
      </c>
      <c r="AC7" s="162"/>
      <c r="AD7" s="141"/>
    </row>
    <row r="8" spans="2:25" ht="18" customHeight="1">
      <c r="B8" s="19"/>
      <c r="C8" s="19"/>
      <c r="D8" s="19"/>
      <c r="E8" s="20"/>
      <c r="F8" s="45"/>
      <c r="G8" s="45"/>
      <c r="H8" s="45"/>
      <c r="I8" s="45"/>
      <c r="J8" s="45"/>
      <c r="K8" s="44"/>
      <c r="L8" s="44"/>
      <c r="M8" s="44"/>
      <c r="N8" s="44"/>
      <c r="O8" s="44"/>
      <c r="P8" s="44"/>
      <c r="Q8" s="44"/>
      <c r="R8" s="44"/>
      <c r="S8" s="44"/>
      <c r="T8" s="44"/>
      <c r="U8" s="158"/>
      <c r="V8" s="158"/>
      <c r="W8" s="158"/>
      <c r="X8" s="158"/>
      <c r="Y8" s="158"/>
    </row>
    <row r="9" spans="2:30" s="37" customFormat="1" ht="21" customHeight="1">
      <c r="B9" s="120" t="s">
        <v>355</v>
      </c>
      <c r="C9" s="120"/>
      <c r="D9" s="120"/>
      <c r="E9" s="121"/>
      <c r="F9" s="163">
        <f>SUM(F10:G11)</f>
        <v>25</v>
      </c>
      <c r="G9" s="159"/>
      <c r="H9" s="154">
        <f>SUM(H10:J11)</f>
        <v>1595</v>
      </c>
      <c r="I9" s="154"/>
      <c r="J9" s="154"/>
      <c r="K9" s="159">
        <f>SUM(K10:L11)</f>
        <v>24</v>
      </c>
      <c r="L9" s="159"/>
      <c r="M9" s="159">
        <f>SUM(M10:O11)</f>
        <v>1525</v>
      </c>
      <c r="N9" s="159"/>
      <c r="O9" s="159"/>
      <c r="P9" s="159">
        <f>SUM(P10:Q11)</f>
        <v>24</v>
      </c>
      <c r="Q9" s="159"/>
      <c r="R9" s="159">
        <f>SUM(R10:T11)</f>
        <v>1411</v>
      </c>
      <c r="S9" s="159"/>
      <c r="T9" s="159"/>
      <c r="U9" s="159">
        <f>SUM(U10:V11)</f>
        <v>24</v>
      </c>
      <c r="V9" s="159"/>
      <c r="W9" s="159">
        <f>SUM(W10:Y11)</f>
        <v>1417</v>
      </c>
      <c r="X9" s="159"/>
      <c r="Y9" s="159"/>
      <c r="Z9" s="159">
        <f>SUM(Z10:AA11)</f>
        <v>24</v>
      </c>
      <c r="AA9" s="159"/>
      <c r="AB9" s="159">
        <f>SUM(AB10:AD11)</f>
        <v>1390</v>
      </c>
      <c r="AC9" s="159"/>
      <c r="AD9" s="159"/>
    </row>
    <row r="10" spans="2:30" ht="21" customHeight="1">
      <c r="B10" s="19"/>
      <c r="C10" s="118" t="s">
        <v>43</v>
      </c>
      <c r="D10" s="118"/>
      <c r="E10" s="119"/>
      <c r="F10" s="157">
        <v>18</v>
      </c>
      <c r="G10" s="158"/>
      <c r="H10" s="156">
        <v>664</v>
      </c>
      <c r="I10" s="156"/>
      <c r="J10" s="156"/>
      <c r="K10" s="158">
        <v>17</v>
      </c>
      <c r="L10" s="158"/>
      <c r="M10" s="158">
        <v>670</v>
      </c>
      <c r="N10" s="158"/>
      <c r="O10" s="158"/>
      <c r="P10" s="158">
        <v>17</v>
      </c>
      <c r="Q10" s="158"/>
      <c r="R10" s="158">
        <v>597</v>
      </c>
      <c r="S10" s="158"/>
      <c r="T10" s="158"/>
      <c r="U10" s="158">
        <v>17</v>
      </c>
      <c r="V10" s="158"/>
      <c r="W10" s="158">
        <v>592</v>
      </c>
      <c r="X10" s="158"/>
      <c r="Y10" s="158"/>
      <c r="Z10" s="158">
        <v>17</v>
      </c>
      <c r="AA10" s="158"/>
      <c r="AB10" s="158">
        <v>546</v>
      </c>
      <c r="AC10" s="158"/>
      <c r="AD10" s="158"/>
    </row>
    <row r="11" spans="2:30" ht="21" customHeight="1">
      <c r="B11" s="19"/>
      <c r="C11" s="118" t="s">
        <v>44</v>
      </c>
      <c r="D11" s="118"/>
      <c r="E11" s="119"/>
      <c r="F11" s="157">
        <v>7</v>
      </c>
      <c r="G11" s="158"/>
      <c r="H11" s="156">
        <v>931</v>
      </c>
      <c r="I11" s="156"/>
      <c r="J11" s="156"/>
      <c r="K11" s="158">
        <v>7</v>
      </c>
      <c r="L11" s="158"/>
      <c r="M11" s="158">
        <v>855</v>
      </c>
      <c r="N11" s="158"/>
      <c r="O11" s="158"/>
      <c r="P11" s="158">
        <v>7</v>
      </c>
      <c r="Q11" s="158"/>
      <c r="R11" s="158">
        <v>814</v>
      </c>
      <c r="S11" s="158"/>
      <c r="T11" s="158"/>
      <c r="U11" s="158">
        <v>7</v>
      </c>
      <c r="V11" s="158"/>
      <c r="W11" s="158">
        <v>825</v>
      </c>
      <c r="X11" s="158"/>
      <c r="Y11" s="158"/>
      <c r="Z11" s="158">
        <v>7</v>
      </c>
      <c r="AA11" s="158"/>
      <c r="AB11" s="158">
        <v>844</v>
      </c>
      <c r="AC11" s="158"/>
      <c r="AD11" s="158"/>
    </row>
    <row r="12" spans="2:25" ht="18" customHeight="1">
      <c r="B12" s="19"/>
      <c r="C12" s="19"/>
      <c r="D12" s="19"/>
      <c r="E12" s="20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158"/>
      <c r="V12" s="158"/>
      <c r="W12" s="158"/>
      <c r="X12" s="158"/>
      <c r="Y12" s="158"/>
    </row>
    <row r="13" spans="2:30" s="37" customFormat="1" ht="21" customHeight="1">
      <c r="B13" s="120" t="s">
        <v>45</v>
      </c>
      <c r="C13" s="120"/>
      <c r="D13" s="120"/>
      <c r="E13" s="121"/>
      <c r="F13" s="163">
        <f>SUM(F14:G15)</f>
        <v>22</v>
      </c>
      <c r="G13" s="159"/>
      <c r="H13" s="154">
        <f>SUM(H14:J15)</f>
        <v>6553</v>
      </c>
      <c r="I13" s="154"/>
      <c r="J13" s="154"/>
      <c r="K13" s="159">
        <f>SUM(K14:L15)</f>
        <v>22</v>
      </c>
      <c r="L13" s="159"/>
      <c r="M13" s="159">
        <f>SUM(M14:O15)</f>
        <v>6393</v>
      </c>
      <c r="N13" s="159"/>
      <c r="O13" s="159"/>
      <c r="P13" s="159">
        <f>SUM(P14:Q15)</f>
        <v>22</v>
      </c>
      <c r="Q13" s="159"/>
      <c r="R13" s="159">
        <f>SUM(R14:T15)</f>
        <v>6370</v>
      </c>
      <c r="S13" s="159"/>
      <c r="T13" s="159"/>
      <c r="U13" s="159">
        <f>SUM(U14:V15)</f>
        <v>22</v>
      </c>
      <c r="V13" s="159"/>
      <c r="W13" s="159">
        <f>SUM(W14:Y15)</f>
        <v>6294</v>
      </c>
      <c r="X13" s="159"/>
      <c r="Y13" s="159"/>
      <c r="Z13" s="159">
        <f>SUM(Z14:AA15)</f>
        <v>22</v>
      </c>
      <c r="AA13" s="159"/>
      <c r="AB13" s="159">
        <f>SUM(AB14:AD15)</f>
        <v>6194</v>
      </c>
      <c r="AC13" s="159"/>
      <c r="AD13" s="159"/>
    </row>
    <row r="14" spans="2:30" ht="21" customHeight="1">
      <c r="B14" s="19"/>
      <c r="C14" s="118" t="s">
        <v>43</v>
      </c>
      <c r="D14" s="118"/>
      <c r="E14" s="119"/>
      <c r="F14" s="157">
        <v>21</v>
      </c>
      <c r="G14" s="158"/>
      <c r="H14" s="156">
        <v>6398</v>
      </c>
      <c r="I14" s="156"/>
      <c r="J14" s="156"/>
      <c r="K14" s="158">
        <v>21</v>
      </c>
      <c r="L14" s="158"/>
      <c r="M14" s="158">
        <v>6236</v>
      </c>
      <c r="N14" s="158"/>
      <c r="O14" s="158"/>
      <c r="P14" s="158">
        <v>21</v>
      </c>
      <c r="Q14" s="158"/>
      <c r="R14" s="158">
        <v>6185</v>
      </c>
      <c r="S14" s="158"/>
      <c r="T14" s="158"/>
      <c r="U14" s="158">
        <v>21</v>
      </c>
      <c r="V14" s="158"/>
      <c r="W14" s="158">
        <v>6056</v>
      </c>
      <c r="X14" s="158"/>
      <c r="Y14" s="158"/>
      <c r="Z14" s="158">
        <v>21</v>
      </c>
      <c r="AA14" s="158"/>
      <c r="AB14" s="158">
        <v>5948</v>
      </c>
      <c r="AC14" s="158"/>
      <c r="AD14" s="158"/>
    </row>
    <row r="15" spans="2:30" ht="21" customHeight="1">
      <c r="B15" s="19"/>
      <c r="C15" s="118" t="s">
        <v>44</v>
      </c>
      <c r="D15" s="118"/>
      <c r="E15" s="119"/>
      <c r="F15" s="157">
        <v>1</v>
      </c>
      <c r="G15" s="158"/>
      <c r="H15" s="156">
        <v>155</v>
      </c>
      <c r="I15" s="156"/>
      <c r="J15" s="156"/>
      <c r="K15" s="158">
        <v>1</v>
      </c>
      <c r="L15" s="158"/>
      <c r="M15" s="158">
        <v>157</v>
      </c>
      <c r="N15" s="158"/>
      <c r="O15" s="158"/>
      <c r="P15" s="158">
        <v>1</v>
      </c>
      <c r="Q15" s="158"/>
      <c r="R15" s="158">
        <v>185</v>
      </c>
      <c r="S15" s="158"/>
      <c r="T15" s="158"/>
      <c r="U15" s="158">
        <v>1</v>
      </c>
      <c r="V15" s="158"/>
      <c r="W15" s="158">
        <v>238</v>
      </c>
      <c r="X15" s="158"/>
      <c r="Y15" s="158"/>
      <c r="Z15" s="158">
        <v>1</v>
      </c>
      <c r="AA15" s="158"/>
      <c r="AB15" s="158">
        <v>246</v>
      </c>
      <c r="AC15" s="158"/>
      <c r="AD15" s="158"/>
    </row>
    <row r="16" spans="2:25" ht="18" customHeight="1">
      <c r="B16" s="19"/>
      <c r="C16" s="19"/>
      <c r="D16" s="19"/>
      <c r="E16" s="20"/>
      <c r="F16" s="45"/>
      <c r="G16" s="45"/>
      <c r="H16" s="45"/>
      <c r="I16" s="45"/>
      <c r="J16" s="45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58"/>
      <c r="V16" s="158"/>
      <c r="W16" s="158"/>
      <c r="X16" s="158"/>
      <c r="Y16" s="158"/>
    </row>
    <row r="17" spans="2:30" s="37" customFormat="1" ht="21" customHeight="1">
      <c r="B17" s="120" t="s">
        <v>46</v>
      </c>
      <c r="C17" s="120"/>
      <c r="D17" s="120"/>
      <c r="E17" s="121"/>
      <c r="F17" s="163">
        <f>SUM(F18:G19)</f>
        <v>13</v>
      </c>
      <c r="G17" s="159"/>
      <c r="H17" s="154">
        <f>SUM(H18:J19)</f>
        <v>3640</v>
      </c>
      <c r="I17" s="154"/>
      <c r="J17" s="154"/>
      <c r="K17" s="159">
        <f>SUM(K18:L19)</f>
        <v>13</v>
      </c>
      <c r="L17" s="159"/>
      <c r="M17" s="159">
        <f>SUM(M18:O19)</f>
        <v>3497</v>
      </c>
      <c r="N17" s="159"/>
      <c r="O17" s="159"/>
      <c r="P17" s="159">
        <f>SUM(P18:Q19)</f>
        <v>13</v>
      </c>
      <c r="Q17" s="159"/>
      <c r="R17" s="159">
        <f>SUM(R18:T19)</f>
        <v>3328</v>
      </c>
      <c r="S17" s="159"/>
      <c r="T17" s="159"/>
      <c r="U17" s="159">
        <f>SUM(U18:V19)</f>
        <v>13</v>
      </c>
      <c r="V17" s="159"/>
      <c r="W17" s="159">
        <f>SUM(W18:Y19)</f>
        <v>3239</v>
      </c>
      <c r="X17" s="159"/>
      <c r="Y17" s="159"/>
      <c r="Z17" s="159">
        <f>SUM(Z18:AA19)</f>
        <v>13</v>
      </c>
      <c r="AA17" s="159"/>
      <c r="AB17" s="159">
        <f>SUM(AB18:AD19)</f>
        <v>3167</v>
      </c>
      <c r="AC17" s="159"/>
      <c r="AD17" s="159"/>
    </row>
    <row r="18" spans="2:30" ht="21" customHeight="1">
      <c r="B18" s="19"/>
      <c r="C18" s="118" t="s">
        <v>43</v>
      </c>
      <c r="D18" s="118"/>
      <c r="E18" s="119"/>
      <c r="F18" s="157">
        <v>12</v>
      </c>
      <c r="G18" s="158"/>
      <c r="H18" s="156">
        <v>3540</v>
      </c>
      <c r="I18" s="156"/>
      <c r="J18" s="156"/>
      <c r="K18" s="158">
        <v>12</v>
      </c>
      <c r="L18" s="158"/>
      <c r="M18" s="158">
        <v>3387</v>
      </c>
      <c r="N18" s="158"/>
      <c r="O18" s="158"/>
      <c r="P18" s="158">
        <v>12</v>
      </c>
      <c r="Q18" s="158"/>
      <c r="R18" s="158">
        <v>3222</v>
      </c>
      <c r="S18" s="158"/>
      <c r="T18" s="158"/>
      <c r="U18" s="158">
        <v>12</v>
      </c>
      <c r="V18" s="158"/>
      <c r="W18" s="158">
        <v>3118</v>
      </c>
      <c r="X18" s="158"/>
      <c r="Y18" s="158"/>
      <c r="Z18" s="158">
        <v>12</v>
      </c>
      <c r="AA18" s="158"/>
      <c r="AB18" s="158">
        <v>3034</v>
      </c>
      <c r="AC18" s="158"/>
      <c r="AD18" s="158"/>
    </row>
    <row r="19" spans="2:30" ht="21" customHeight="1">
      <c r="B19" s="19"/>
      <c r="C19" s="118" t="s">
        <v>44</v>
      </c>
      <c r="D19" s="118"/>
      <c r="E19" s="119"/>
      <c r="F19" s="157">
        <v>1</v>
      </c>
      <c r="G19" s="158"/>
      <c r="H19" s="156">
        <v>100</v>
      </c>
      <c r="I19" s="156"/>
      <c r="J19" s="156"/>
      <c r="K19" s="158">
        <v>1</v>
      </c>
      <c r="L19" s="158"/>
      <c r="M19" s="158">
        <v>110</v>
      </c>
      <c r="N19" s="158"/>
      <c r="O19" s="158"/>
      <c r="P19" s="158">
        <v>1</v>
      </c>
      <c r="Q19" s="158"/>
      <c r="R19" s="158">
        <v>106</v>
      </c>
      <c r="S19" s="158"/>
      <c r="T19" s="158"/>
      <c r="U19" s="158">
        <v>1</v>
      </c>
      <c r="V19" s="158"/>
      <c r="W19" s="158">
        <v>121</v>
      </c>
      <c r="X19" s="158"/>
      <c r="Y19" s="158"/>
      <c r="Z19" s="158">
        <v>1</v>
      </c>
      <c r="AA19" s="158"/>
      <c r="AB19" s="158">
        <v>133</v>
      </c>
      <c r="AC19" s="158"/>
      <c r="AD19" s="158"/>
    </row>
    <row r="20" spans="2:25" ht="18" customHeight="1">
      <c r="B20" s="19"/>
      <c r="C20" s="19"/>
      <c r="D20" s="19"/>
      <c r="E20" s="20"/>
      <c r="F20" s="45"/>
      <c r="G20" s="45"/>
      <c r="H20" s="45"/>
      <c r="I20" s="45"/>
      <c r="J20" s="4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58"/>
      <c r="V20" s="158"/>
      <c r="W20" s="158"/>
      <c r="X20" s="158"/>
      <c r="Y20" s="158"/>
    </row>
    <row r="21" spans="2:30" s="37" customFormat="1" ht="21" customHeight="1">
      <c r="B21" s="120" t="s">
        <v>47</v>
      </c>
      <c r="C21" s="120"/>
      <c r="D21" s="120"/>
      <c r="E21" s="121"/>
      <c r="F21" s="163">
        <f>SUM(F22:G23)</f>
        <v>10</v>
      </c>
      <c r="G21" s="159"/>
      <c r="H21" s="154">
        <f>SUM(H22:J23)</f>
        <v>3628</v>
      </c>
      <c r="I21" s="154"/>
      <c r="J21" s="154"/>
      <c r="K21" s="159">
        <f>SUM(K22:L23)</f>
        <v>10</v>
      </c>
      <c r="L21" s="159"/>
      <c r="M21" s="159">
        <f>SUM(M22:O23)</f>
        <v>3597</v>
      </c>
      <c r="N21" s="159"/>
      <c r="O21" s="159"/>
      <c r="P21" s="159">
        <f>SUM(P22:Q23)</f>
        <v>10</v>
      </c>
      <c r="Q21" s="159"/>
      <c r="R21" s="159">
        <f>SUM(R22:T23)</f>
        <v>3569</v>
      </c>
      <c r="S21" s="159"/>
      <c r="T21" s="159"/>
      <c r="U21" s="159">
        <f>SUM(U22:V23)</f>
        <v>10</v>
      </c>
      <c r="V21" s="159"/>
      <c r="W21" s="159">
        <f>SUM(W22:Y23)</f>
        <v>3558</v>
      </c>
      <c r="X21" s="159"/>
      <c r="Y21" s="159"/>
      <c r="Z21" s="159">
        <f>SUM(Z22:AA23)</f>
        <v>10</v>
      </c>
      <c r="AA21" s="159"/>
      <c r="AB21" s="159">
        <f>SUM(AB22:AD23)</f>
        <v>3387</v>
      </c>
      <c r="AC21" s="159"/>
      <c r="AD21" s="159"/>
    </row>
    <row r="22" spans="2:30" ht="21" customHeight="1">
      <c r="B22" s="19"/>
      <c r="C22" s="118" t="s">
        <v>43</v>
      </c>
      <c r="D22" s="118"/>
      <c r="E22" s="119"/>
      <c r="F22" s="157">
        <v>8</v>
      </c>
      <c r="G22" s="158"/>
      <c r="H22" s="156">
        <v>2691</v>
      </c>
      <c r="I22" s="156"/>
      <c r="J22" s="156"/>
      <c r="K22" s="158">
        <v>8</v>
      </c>
      <c r="L22" s="158"/>
      <c r="M22" s="158">
        <v>2607</v>
      </c>
      <c r="N22" s="158"/>
      <c r="O22" s="158"/>
      <c r="P22" s="158">
        <v>8</v>
      </c>
      <c r="Q22" s="158"/>
      <c r="R22" s="158">
        <v>2575</v>
      </c>
      <c r="S22" s="158"/>
      <c r="T22" s="158"/>
      <c r="U22" s="158">
        <v>8</v>
      </c>
      <c r="V22" s="158"/>
      <c r="W22" s="158">
        <v>2544</v>
      </c>
      <c r="X22" s="158"/>
      <c r="Y22" s="158"/>
      <c r="Z22" s="158">
        <v>8</v>
      </c>
      <c r="AA22" s="158"/>
      <c r="AB22" s="158">
        <v>2454</v>
      </c>
      <c r="AC22" s="158"/>
      <c r="AD22" s="158"/>
    </row>
    <row r="23" spans="2:30" ht="21" customHeight="1">
      <c r="B23" s="19"/>
      <c r="C23" s="118" t="s">
        <v>44</v>
      </c>
      <c r="D23" s="118"/>
      <c r="E23" s="119"/>
      <c r="F23" s="157">
        <v>2</v>
      </c>
      <c r="G23" s="158"/>
      <c r="H23" s="156">
        <v>937</v>
      </c>
      <c r="I23" s="156"/>
      <c r="J23" s="156"/>
      <c r="K23" s="158">
        <v>2</v>
      </c>
      <c r="L23" s="158"/>
      <c r="M23" s="158">
        <v>990</v>
      </c>
      <c r="N23" s="158"/>
      <c r="O23" s="158"/>
      <c r="P23" s="158">
        <v>2</v>
      </c>
      <c r="Q23" s="158"/>
      <c r="R23" s="158">
        <v>994</v>
      </c>
      <c r="S23" s="158"/>
      <c r="T23" s="158"/>
      <c r="U23" s="158">
        <v>2</v>
      </c>
      <c r="V23" s="158"/>
      <c r="W23" s="158">
        <v>1014</v>
      </c>
      <c r="X23" s="158"/>
      <c r="Y23" s="158"/>
      <c r="Z23" s="158">
        <v>2</v>
      </c>
      <c r="AA23" s="158"/>
      <c r="AB23" s="158">
        <v>933</v>
      </c>
      <c r="AC23" s="158"/>
      <c r="AD23" s="158"/>
    </row>
    <row r="24" spans="2:25" ht="18" customHeight="1">
      <c r="B24" s="19"/>
      <c r="C24" s="19"/>
      <c r="D24" s="19"/>
      <c r="E24" s="20"/>
      <c r="F24" s="45"/>
      <c r="G24" s="45"/>
      <c r="H24" s="45"/>
      <c r="I24" s="45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158"/>
      <c r="V24" s="158"/>
      <c r="W24" s="158"/>
      <c r="X24" s="158"/>
      <c r="Y24" s="158"/>
    </row>
    <row r="25" spans="2:30" s="37" customFormat="1" ht="21" customHeight="1">
      <c r="B25" s="120" t="s">
        <v>48</v>
      </c>
      <c r="C25" s="120"/>
      <c r="D25" s="120"/>
      <c r="E25" s="121"/>
      <c r="F25" s="163">
        <f>SUM(F26:G27)</f>
        <v>4</v>
      </c>
      <c r="G25" s="159"/>
      <c r="H25" s="154">
        <f>SUM(H26:J27)</f>
        <v>5028</v>
      </c>
      <c r="I25" s="154"/>
      <c r="J25" s="154"/>
      <c r="K25" s="159">
        <f>SUM(K26:L27)</f>
        <v>4</v>
      </c>
      <c r="L25" s="159"/>
      <c r="M25" s="159">
        <f>SUM(M26:O27)</f>
        <v>6362</v>
      </c>
      <c r="N25" s="159"/>
      <c r="O25" s="159"/>
      <c r="P25" s="159">
        <f>SUM(P26:Q27)</f>
        <v>4</v>
      </c>
      <c r="Q25" s="159"/>
      <c r="R25" s="159">
        <f>SUM(R26:T27)</f>
        <v>7289</v>
      </c>
      <c r="S25" s="159"/>
      <c r="T25" s="159"/>
      <c r="U25" s="159">
        <f>SUM(U26:V27)</f>
        <v>4</v>
      </c>
      <c r="V25" s="159"/>
      <c r="W25" s="159">
        <f>SUM(W26:Y27)</f>
        <v>8091</v>
      </c>
      <c r="X25" s="159"/>
      <c r="Y25" s="159"/>
      <c r="Z25" s="159">
        <f>SUM(Z26:AA27)</f>
        <v>4</v>
      </c>
      <c r="AA25" s="159"/>
      <c r="AB25" s="159">
        <f>SUM(AB26:AD27)</f>
        <v>8459</v>
      </c>
      <c r="AC25" s="159"/>
      <c r="AD25" s="159"/>
    </row>
    <row r="26" spans="2:30" ht="21" customHeight="1">
      <c r="B26" s="19"/>
      <c r="C26" s="118" t="s">
        <v>43</v>
      </c>
      <c r="D26" s="118"/>
      <c r="E26" s="119"/>
      <c r="F26" s="157" t="s">
        <v>0</v>
      </c>
      <c r="G26" s="158"/>
      <c r="H26" s="156" t="s">
        <v>0</v>
      </c>
      <c r="I26" s="156"/>
      <c r="J26" s="156"/>
      <c r="K26" s="158" t="s">
        <v>356</v>
      </c>
      <c r="L26" s="158"/>
      <c r="M26" s="158" t="s">
        <v>0</v>
      </c>
      <c r="N26" s="158"/>
      <c r="O26" s="158"/>
      <c r="P26" s="158" t="s">
        <v>356</v>
      </c>
      <c r="Q26" s="158"/>
      <c r="R26" s="158" t="s">
        <v>0</v>
      </c>
      <c r="S26" s="158"/>
      <c r="T26" s="158"/>
      <c r="U26" s="158" t="s">
        <v>356</v>
      </c>
      <c r="V26" s="158"/>
      <c r="W26" s="158" t="s">
        <v>0</v>
      </c>
      <c r="X26" s="158"/>
      <c r="Y26" s="158"/>
      <c r="Z26" s="158" t="s">
        <v>356</v>
      </c>
      <c r="AA26" s="158"/>
      <c r="AB26" s="158" t="s">
        <v>0</v>
      </c>
      <c r="AC26" s="158"/>
      <c r="AD26" s="158"/>
    </row>
    <row r="27" spans="2:30" ht="21" customHeight="1">
      <c r="B27" s="19"/>
      <c r="C27" s="118" t="s">
        <v>44</v>
      </c>
      <c r="D27" s="118"/>
      <c r="E27" s="119"/>
      <c r="F27" s="157">
        <v>4</v>
      </c>
      <c r="G27" s="158"/>
      <c r="H27" s="156">
        <v>5028</v>
      </c>
      <c r="I27" s="156"/>
      <c r="J27" s="156"/>
      <c r="K27" s="158">
        <v>4</v>
      </c>
      <c r="L27" s="158"/>
      <c r="M27" s="158">
        <v>6362</v>
      </c>
      <c r="N27" s="158"/>
      <c r="O27" s="158"/>
      <c r="P27" s="158">
        <v>4</v>
      </c>
      <c r="Q27" s="158"/>
      <c r="R27" s="158">
        <v>7289</v>
      </c>
      <c r="S27" s="158"/>
      <c r="T27" s="158"/>
      <c r="U27" s="158">
        <v>4</v>
      </c>
      <c r="V27" s="158"/>
      <c r="W27" s="158">
        <v>8091</v>
      </c>
      <c r="X27" s="158"/>
      <c r="Y27" s="158"/>
      <c r="Z27" s="158">
        <v>4</v>
      </c>
      <c r="AA27" s="158"/>
      <c r="AB27" s="158">
        <v>8459</v>
      </c>
      <c r="AC27" s="158"/>
      <c r="AD27" s="158"/>
    </row>
    <row r="28" spans="1:25" ht="18" customHeight="1" thickBot="1">
      <c r="A28" s="63"/>
      <c r="B28" s="63"/>
      <c r="C28" s="63"/>
      <c r="D28" s="63"/>
      <c r="E28" s="99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42"/>
      <c r="V28" s="142"/>
      <c r="W28" s="142"/>
      <c r="X28" s="142"/>
      <c r="Y28" s="142"/>
    </row>
    <row r="29" spans="1:30" ht="17.25" customHeight="1">
      <c r="A29" s="95" t="s">
        <v>248</v>
      </c>
      <c r="B29" s="95"/>
      <c r="C29" s="95"/>
      <c r="D29" s="95"/>
      <c r="E29" s="95"/>
      <c r="F29" s="95"/>
      <c r="G29" s="95"/>
      <c r="H29" s="95"/>
      <c r="I29" s="95"/>
      <c r="J29" s="38"/>
      <c r="K29" s="38"/>
      <c r="L29" s="38"/>
      <c r="M29" s="38"/>
      <c r="N29" s="38"/>
      <c r="O29" s="38"/>
      <c r="P29" s="38"/>
      <c r="R29" s="38"/>
      <c r="S29" s="38"/>
      <c r="T29" s="38"/>
      <c r="U29" s="38"/>
      <c r="V29" s="38"/>
      <c r="W29" s="38"/>
      <c r="X29" s="38"/>
      <c r="Y29" s="38"/>
      <c r="Z29" s="132" t="s">
        <v>49</v>
      </c>
      <c r="AA29" s="133"/>
      <c r="AB29" s="133"/>
      <c r="AC29" s="133"/>
      <c r="AD29" s="133"/>
    </row>
    <row r="30" spans="1:30" s="33" customFormat="1" ht="15" customHeight="1">
      <c r="A30" s="61" t="s">
        <v>249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Y30" s="135" t="s">
        <v>50</v>
      </c>
      <c r="Z30" s="136"/>
      <c r="AA30" s="136"/>
      <c r="AB30" s="136"/>
      <c r="AC30" s="136"/>
      <c r="AD30" s="136"/>
    </row>
    <row r="31" spans="25:30" ht="15" customHeight="1">
      <c r="Y31" s="110" t="s">
        <v>314</v>
      </c>
      <c r="Z31" s="110"/>
      <c r="AA31" s="110"/>
      <c r="AB31" s="110"/>
      <c r="AC31" s="110"/>
      <c r="AD31" s="110"/>
    </row>
    <row r="32" spans="25:30" ht="15" customHeight="1">
      <c r="Y32" s="102"/>
      <c r="Z32" s="102"/>
      <c r="AA32" s="102"/>
      <c r="AB32" s="102"/>
      <c r="AC32" s="102"/>
      <c r="AD32" s="102"/>
    </row>
    <row r="33" spans="1:30" s="1" customFormat="1" ht="21" customHeight="1">
      <c r="A33" s="165" t="s">
        <v>404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30" s="1" customFormat="1" ht="21" customHeight="1" thickBot="1">
      <c r="A34" s="62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1" customFormat="1" ht="21" customHeight="1">
      <c r="A35" s="111" t="s">
        <v>51</v>
      </c>
      <c r="B35" s="111"/>
      <c r="C35" s="111"/>
      <c r="D35" s="111"/>
      <c r="E35" s="111"/>
      <c r="F35" s="103"/>
      <c r="G35" s="144" t="s">
        <v>52</v>
      </c>
      <c r="H35" s="144"/>
      <c r="I35" s="144"/>
      <c r="J35" s="144"/>
      <c r="K35" s="144"/>
      <c r="L35" s="144"/>
      <c r="M35" s="144"/>
      <c r="N35" s="144"/>
      <c r="O35" s="144" t="s">
        <v>53</v>
      </c>
      <c r="P35" s="144"/>
      <c r="Q35" s="144"/>
      <c r="R35" s="144"/>
      <c r="S35" s="144"/>
      <c r="T35" s="144"/>
      <c r="U35" s="144"/>
      <c r="V35" s="144"/>
      <c r="W35" s="144" t="s">
        <v>54</v>
      </c>
      <c r="X35" s="144"/>
      <c r="Y35" s="144"/>
      <c r="Z35" s="144"/>
      <c r="AA35" s="144"/>
      <c r="AB35" s="144"/>
      <c r="AC35" s="144"/>
      <c r="AD35" s="137"/>
    </row>
    <row r="36" spans="1:30" s="1" customFormat="1" ht="21" customHeight="1">
      <c r="A36" s="130"/>
      <c r="B36" s="130"/>
      <c r="C36" s="130"/>
      <c r="D36" s="130"/>
      <c r="E36" s="130"/>
      <c r="F36" s="171"/>
      <c r="G36" s="139" t="s">
        <v>55</v>
      </c>
      <c r="H36" s="139"/>
      <c r="I36" s="139"/>
      <c r="J36" s="139"/>
      <c r="K36" s="138" t="s">
        <v>56</v>
      </c>
      <c r="L36" s="138"/>
      <c r="M36" s="138"/>
      <c r="N36" s="138"/>
      <c r="O36" s="139" t="s">
        <v>57</v>
      </c>
      <c r="P36" s="139"/>
      <c r="Q36" s="139"/>
      <c r="R36" s="139"/>
      <c r="S36" s="138" t="s">
        <v>58</v>
      </c>
      <c r="T36" s="138"/>
      <c r="U36" s="138"/>
      <c r="V36" s="138"/>
      <c r="W36" s="139" t="s">
        <v>59</v>
      </c>
      <c r="X36" s="139"/>
      <c r="Y36" s="139"/>
      <c r="Z36" s="139"/>
      <c r="AA36" s="138" t="s">
        <v>58</v>
      </c>
      <c r="AB36" s="138"/>
      <c r="AC36" s="138"/>
      <c r="AD36" s="134"/>
    </row>
    <row r="37" spans="1:30" s="1" customFormat="1" ht="21" customHeight="1">
      <c r="A37" s="130"/>
      <c r="B37" s="130"/>
      <c r="C37" s="130"/>
      <c r="D37" s="130"/>
      <c r="E37" s="130"/>
      <c r="F37" s="171"/>
      <c r="G37" s="139"/>
      <c r="H37" s="139"/>
      <c r="I37" s="139"/>
      <c r="J37" s="139"/>
      <c r="K37" s="143" t="s">
        <v>229</v>
      </c>
      <c r="L37" s="143"/>
      <c r="M37" s="143"/>
      <c r="N37" s="143"/>
      <c r="O37" s="139"/>
      <c r="P37" s="139"/>
      <c r="Q37" s="139"/>
      <c r="R37" s="139"/>
      <c r="S37" s="143" t="s">
        <v>230</v>
      </c>
      <c r="T37" s="143"/>
      <c r="U37" s="143"/>
      <c r="V37" s="143"/>
      <c r="W37" s="139"/>
      <c r="X37" s="139"/>
      <c r="Y37" s="139"/>
      <c r="Z37" s="139"/>
      <c r="AA37" s="143" t="s">
        <v>60</v>
      </c>
      <c r="AB37" s="143"/>
      <c r="AC37" s="143"/>
      <c r="AD37" s="174"/>
    </row>
    <row r="38" spans="1:30" s="1" customFormat="1" ht="21" customHeight="1">
      <c r="A38" s="172"/>
      <c r="B38" s="172"/>
      <c r="C38" s="172"/>
      <c r="D38" s="172"/>
      <c r="E38" s="172"/>
      <c r="F38" s="173"/>
      <c r="G38" s="139"/>
      <c r="H38" s="139"/>
      <c r="I38" s="139"/>
      <c r="J38" s="139"/>
      <c r="K38" s="128" t="s">
        <v>61</v>
      </c>
      <c r="L38" s="128"/>
      <c r="M38" s="128"/>
      <c r="N38" s="128"/>
      <c r="O38" s="139"/>
      <c r="P38" s="139"/>
      <c r="Q38" s="139"/>
      <c r="R38" s="139"/>
      <c r="S38" s="128" t="s">
        <v>61</v>
      </c>
      <c r="T38" s="128"/>
      <c r="U38" s="128"/>
      <c r="V38" s="128"/>
      <c r="W38" s="139"/>
      <c r="X38" s="139"/>
      <c r="Y38" s="139"/>
      <c r="Z38" s="139"/>
      <c r="AA38" s="128" t="s">
        <v>61</v>
      </c>
      <c r="AB38" s="128"/>
      <c r="AC38" s="128"/>
      <c r="AD38" s="129"/>
    </row>
    <row r="39" spans="2:30" s="1" customFormat="1" ht="18" customHeight="1">
      <c r="B39" s="130"/>
      <c r="C39" s="130"/>
      <c r="D39" s="8"/>
      <c r="E39" s="122"/>
      <c r="F39" s="12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</row>
    <row r="40" spans="1:30" ht="21" customHeight="1">
      <c r="A40" s="160" t="s">
        <v>362</v>
      </c>
      <c r="B40" s="160"/>
      <c r="C40" s="160"/>
      <c r="D40" s="28" t="s">
        <v>62</v>
      </c>
      <c r="E40" s="160" t="s">
        <v>231</v>
      </c>
      <c r="F40" s="124"/>
      <c r="G40" s="157">
        <v>918071</v>
      </c>
      <c r="H40" s="158"/>
      <c r="I40" s="158"/>
      <c r="J40" s="158"/>
      <c r="K40" s="158">
        <v>145264</v>
      </c>
      <c r="L40" s="158"/>
      <c r="M40" s="158"/>
      <c r="N40" s="158"/>
      <c r="O40" s="158">
        <v>229773</v>
      </c>
      <c r="P40" s="158"/>
      <c r="Q40" s="158"/>
      <c r="R40" s="158"/>
      <c r="S40" s="158">
        <v>66370</v>
      </c>
      <c r="T40" s="158"/>
      <c r="U40" s="158"/>
      <c r="V40" s="158"/>
      <c r="W40" s="158">
        <v>505535</v>
      </c>
      <c r="X40" s="158"/>
      <c r="Y40" s="158"/>
      <c r="Z40" s="158"/>
      <c r="AA40" s="158">
        <v>849639</v>
      </c>
      <c r="AB40" s="158"/>
      <c r="AC40" s="158"/>
      <c r="AD40" s="158"/>
    </row>
    <row r="41" spans="2:30" ht="18" customHeight="1">
      <c r="B41" s="160"/>
      <c r="C41" s="160"/>
      <c r="D41" s="28"/>
      <c r="E41" s="160"/>
      <c r="F41" s="124"/>
      <c r="G41" s="157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</row>
    <row r="42" spans="2:30" ht="21" customHeight="1">
      <c r="B42" s="160"/>
      <c r="C42" s="160"/>
      <c r="D42" s="28" t="s">
        <v>90</v>
      </c>
      <c r="E42" s="160"/>
      <c r="F42" s="124"/>
      <c r="G42" s="157">
        <v>1322729</v>
      </c>
      <c r="H42" s="158"/>
      <c r="I42" s="158"/>
      <c r="J42" s="158"/>
      <c r="K42" s="158">
        <v>214311</v>
      </c>
      <c r="L42" s="158"/>
      <c r="M42" s="158"/>
      <c r="N42" s="158"/>
      <c r="O42" s="158">
        <v>246210</v>
      </c>
      <c r="P42" s="158"/>
      <c r="Q42" s="158"/>
      <c r="R42" s="158"/>
      <c r="S42" s="158">
        <v>74271</v>
      </c>
      <c r="T42" s="158"/>
      <c r="U42" s="158"/>
      <c r="V42" s="158"/>
      <c r="W42" s="158">
        <v>485927</v>
      </c>
      <c r="X42" s="158"/>
      <c r="Y42" s="158"/>
      <c r="Z42" s="158"/>
      <c r="AA42" s="158">
        <v>839252</v>
      </c>
      <c r="AB42" s="158"/>
      <c r="AC42" s="158"/>
      <c r="AD42" s="158"/>
    </row>
    <row r="43" spans="2:30" ht="18" customHeight="1">
      <c r="B43" s="160"/>
      <c r="C43" s="160"/>
      <c r="D43" s="28"/>
      <c r="E43" s="160"/>
      <c r="F43" s="124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</row>
    <row r="44" spans="2:30" ht="21" customHeight="1">
      <c r="B44" s="160"/>
      <c r="C44" s="160"/>
      <c r="D44" s="28" t="s">
        <v>363</v>
      </c>
      <c r="E44" s="160"/>
      <c r="F44" s="124"/>
      <c r="G44" s="157">
        <v>1733234</v>
      </c>
      <c r="H44" s="158"/>
      <c r="I44" s="158"/>
      <c r="J44" s="158"/>
      <c r="K44" s="158">
        <v>283347</v>
      </c>
      <c r="L44" s="158"/>
      <c r="M44" s="158"/>
      <c r="N44" s="158"/>
      <c r="O44" s="158">
        <v>217012</v>
      </c>
      <c r="P44" s="158"/>
      <c r="Q44" s="158"/>
      <c r="R44" s="158"/>
      <c r="S44" s="158">
        <v>68696</v>
      </c>
      <c r="T44" s="158"/>
      <c r="U44" s="158"/>
      <c r="V44" s="158"/>
      <c r="W44" s="158">
        <v>485566</v>
      </c>
      <c r="X44" s="158"/>
      <c r="Y44" s="158"/>
      <c r="Z44" s="158"/>
      <c r="AA44" s="158">
        <v>840080</v>
      </c>
      <c r="AB44" s="158"/>
      <c r="AC44" s="158"/>
      <c r="AD44" s="158"/>
    </row>
    <row r="45" spans="2:30" ht="18" customHeight="1">
      <c r="B45" s="160"/>
      <c r="C45" s="160"/>
      <c r="D45" s="28"/>
      <c r="E45" s="160"/>
      <c r="F45" s="124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2:30" ht="21" customHeight="1">
      <c r="B46" s="160"/>
      <c r="C46" s="160"/>
      <c r="D46" s="28" t="s">
        <v>364</v>
      </c>
      <c r="E46" s="160"/>
      <c r="F46" s="124"/>
      <c r="G46" s="157">
        <v>712454</v>
      </c>
      <c r="H46" s="158"/>
      <c r="I46" s="158"/>
      <c r="J46" s="158"/>
      <c r="K46" s="158">
        <v>118921</v>
      </c>
      <c r="L46" s="158"/>
      <c r="M46" s="158"/>
      <c r="N46" s="158"/>
      <c r="O46" s="158">
        <v>378789</v>
      </c>
      <c r="P46" s="158"/>
      <c r="Q46" s="158"/>
      <c r="R46" s="158"/>
      <c r="S46" s="158">
        <v>124152</v>
      </c>
      <c r="T46" s="158"/>
      <c r="U46" s="158"/>
      <c r="V46" s="158"/>
      <c r="W46" s="158">
        <v>518084</v>
      </c>
      <c r="X46" s="158"/>
      <c r="Y46" s="158"/>
      <c r="Z46" s="158"/>
      <c r="AA46" s="158">
        <v>881095</v>
      </c>
      <c r="AB46" s="158"/>
      <c r="AC46" s="158"/>
      <c r="AD46" s="158"/>
    </row>
    <row r="47" spans="2:30" ht="18" customHeight="1">
      <c r="B47" s="160"/>
      <c r="C47" s="160"/>
      <c r="D47" s="28"/>
      <c r="E47" s="160"/>
      <c r="F47" s="12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</row>
    <row r="48" spans="2:31" s="37" customFormat="1" ht="21" customHeight="1">
      <c r="B48" s="112"/>
      <c r="C48" s="112"/>
      <c r="D48" s="47" t="s">
        <v>365</v>
      </c>
      <c r="E48" s="160"/>
      <c r="F48" s="126"/>
      <c r="G48" s="117">
        <v>989127</v>
      </c>
      <c r="H48" s="116"/>
      <c r="I48" s="116"/>
      <c r="J48" s="116"/>
      <c r="K48" s="116">
        <v>167933</v>
      </c>
      <c r="L48" s="116"/>
      <c r="M48" s="116"/>
      <c r="N48" s="116"/>
      <c r="O48" s="116">
        <v>212780</v>
      </c>
      <c r="P48" s="116"/>
      <c r="Q48" s="116"/>
      <c r="R48" s="116"/>
      <c r="S48" s="116">
        <v>71619</v>
      </c>
      <c r="T48" s="116"/>
      <c r="U48" s="116"/>
      <c r="V48" s="116"/>
      <c r="W48" s="116">
        <v>554124</v>
      </c>
      <c r="X48" s="116"/>
      <c r="Y48" s="116"/>
      <c r="Z48" s="116"/>
      <c r="AA48" s="116">
        <v>967058</v>
      </c>
      <c r="AB48" s="116"/>
      <c r="AC48" s="116"/>
      <c r="AD48" s="116"/>
      <c r="AE48" s="22"/>
    </row>
    <row r="49" spans="1:30" s="1" customFormat="1" ht="18" customHeight="1" thickBot="1">
      <c r="A49" s="62"/>
      <c r="B49" s="127"/>
      <c r="C49" s="127"/>
      <c r="D49" s="8"/>
      <c r="E49" s="130"/>
      <c r="F49" s="131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</row>
    <row r="50" spans="1:30" s="1" customFormat="1" ht="17.25" customHeight="1">
      <c r="A50" s="58" t="s">
        <v>250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14" t="s">
        <v>50</v>
      </c>
      <c r="Z50" s="115"/>
      <c r="AA50" s="115"/>
      <c r="AB50" s="115"/>
      <c r="AC50" s="115"/>
      <c r="AD50" s="115"/>
    </row>
    <row r="51" ht="17.25" customHeight="1">
      <c r="A51" s="51" t="s">
        <v>251</v>
      </c>
    </row>
  </sheetData>
  <mergeCells count="318">
    <mergeCell ref="Y31:AD31"/>
    <mergeCell ref="A33:AD33"/>
    <mergeCell ref="A35:F38"/>
    <mergeCell ref="AA37:AD37"/>
    <mergeCell ref="S38:V38"/>
    <mergeCell ref="A4:E5"/>
    <mergeCell ref="B9:E9"/>
    <mergeCell ref="A7:E7"/>
    <mergeCell ref="B25:E25"/>
    <mergeCell ref="C10:E10"/>
    <mergeCell ref="C11:E11"/>
    <mergeCell ref="C14:E14"/>
    <mergeCell ref="C15:E15"/>
    <mergeCell ref="C22:E22"/>
    <mergeCell ref="C23:E23"/>
    <mergeCell ref="C26:E26"/>
    <mergeCell ref="C27:E27"/>
    <mergeCell ref="K13:L13"/>
    <mergeCell ref="B13:E13"/>
    <mergeCell ref="B21:E21"/>
    <mergeCell ref="B17:E17"/>
    <mergeCell ref="F21:G21"/>
    <mergeCell ref="F13:G13"/>
    <mergeCell ref="C18:E18"/>
    <mergeCell ref="C19:E19"/>
    <mergeCell ref="F14:G14"/>
    <mergeCell ref="H14:J14"/>
    <mergeCell ref="K14:L14"/>
    <mergeCell ref="M14:O14"/>
    <mergeCell ref="P21:Q21"/>
    <mergeCell ref="H25:J25"/>
    <mergeCell ref="M10:O10"/>
    <mergeCell ref="P10:Q10"/>
    <mergeCell ref="P14:Q14"/>
    <mergeCell ref="H10:J10"/>
    <mergeCell ref="K10:L10"/>
    <mergeCell ref="P22:Q22"/>
    <mergeCell ref="M25:O25"/>
    <mergeCell ref="K25:L25"/>
    <mergeCell ref="Z27:AA27"/>
    <mergeCell ref="AB27:AD27"/>
    <mergeCell ref="Z23:AA23"/>
    <mergeCell ref="AB23:AD23"/>
    <mergeCell ref="Z25:AA25"/>
    <mergeCell ref="AB25:AD25"/>
    <mergeCell ref="Z26:AA26"/>
    <mergeCell ref="AB26:AD26"/>
    <mergeCell ref="Z15:AA15"/>
    <mergeCell ref="AB15:AD15"/>
    <mergeCell ref="Z17:AA17"/>
    <mergeCell ref="AB17:AD17"/>
    <mergeCell ref="Z13:AA13"/>
    <mergeCell ref="AB13:AD13"/>
    <mergeCell ref="Z14:AA14"/>
    <mergeCell ref="AB14:AD14"/>
    <mergeCell ref="Z10:AA10"/>
    <mergeCell ref="AB10:AD10"/>
    <mergeCell ref="Z11:AA11"/>
    <mergeCell ref="AB11:AD11"/>
    <mergeCell ref="Z9:AA9"/>
    <mergeCell ref="AB9:AD9"/>
    <mergeCell ref="F5:G5"/>
    <mergeCell ref="H5:J5"/>
    <mergeCell ref="K5:L5"/>
    <mergeCell ref="M5:O5"/>
    <mergeCell ref="K9:L9"/>
    <mergeCell ref="M9:O9"/>
    <mergeCell ref="P9:Q9"/>
    <mergeCell ref="R9:T9"/>
    <mergeCell ref="S46:V46"/>
    <mergeCell ref="W46:Z46"/>
    <mergeCell ref="AA42:AD42"/>
    <mergeCell ref="S45:V45"/>
    <mergeCell ref="W45:Z45"/>
    <mergeCell ref="AA45:AD45"/>
    <mergeCell ref="S41:V41"/>
    <mergeCell ref="W41:Z41"/>
    <mergeCell ref="AA41:AD41"/>
    <mergeCell ref="B42:C42"/>
    <mergeCell ref="E42:F42"/>
    <mergeCell ref="G42:J42"/>
    <mergeCell ref="K42:N42"/>
    <mergeCell ref="O42:R42"/>
    <mergeCell ref="S42:V42"/>
    <mergeCell ref="W42:Z42"/>
    <mergeCell ref="G48:J48"/>
    <mergeCell ref="K48:N48"/>
    <mergeCell ref="O48:R48"/>
    <mergeCell ref="S48:V48"/>
    <mergeCell ref="G49:J49"/>
    <mergeCell ref="K49:N49"/>
    <mergeCell ref="O49:R49"/>
    <mergeCell ref="S49:V49"/>
    <mergeCell ref="Y50:AD50"/>
    <mergeCell ref="W48:Z48"/>
    <mergeCell ref="AA48:AD48"/>
    <mergeCell ref="W49:Z49"/>
    <mergeCell ref="AA49:AD49"/>
    <mergeCell ref="AA47:AD47"/>
    <mergeCell ref="W47:Z47"/>
    <mergeCell ref="AA46:AD46"/>
    <mergeCell ref="AA43:AD43"/>
    <mergeCell ref="W43:Z43"/>
    <mergeCell ref="AA44:AD44"/>
    <mergeCell ref="W44:Z44"/>
    <mergeCell ref="S47:V47"/>
    <mergeCell ref="G43:J43"/>
    <mergeCell ref="K43:N43"/>
    <mergeCell ref="O43:R43"/>
    <mergeCell ref="S43:V43"/>
    <mergeCell ref="G44:J44"/>
    <mergeCell ref="K44:N44"/>
    <mergeCell ref="O44:R44"/>
    <mergeCell ref="S44:V44"/>
    <mergeCell ref="G46:J46"/>
    <mergeCell ref="G47:J47"/>
    <mergeCell ref="K47:N47"/>
    <mergeCell ref="O47:R47"/>
    <mergeCell ref="G41:J41"/>
    <mergeCell ref="K41:N41"/>
    <mergeCell ref="O41:R41"/>
    <mergeCell ref="K46:N46"/>
    <mergeCell ref="O46:R46"/>
    <mergeCell ref="K45:N45"/>
    <mergeCell ref="O45:R45"/>
    <mergeCell ref="O39:R39"/>
    <mergeCell ref="G35:N35"/>
    <mergeCell ref="O35:V35"/>
    <mergeCell ref="G36:J38"/>
    <mergeCell ref="K38:N38"/>
    <mergeCell ref="S37:V37"/>
    <mergeCell ref="G39:J39"/>
    <mergeCell ref="K36:N36"/>
    <mergeCell ref="O36:R38"/>
    <mergeCell ref="AA39:AD39"/>
    <mergeCell ref="S39:V39"/>
    <mergeCell ref="W39:Z39"/>
    <mergeCell ref="B41:C41"/>
    <mergeCell ref="B39:C39"/>
    <mergeCell ref="AA40:AD40"/>
    <mergeCell ref="S40:V40"/>
    <mergeCell ref="W40:Z40"/>
    <mergeCell ref="K40:N40"/>
    <mergeCell ref="K39:N39"/>
    <mergeCell ref="B49:C49"/>
    <mergeCell ref="B43:C43"/>
    <mergeCell ref="B44:C44"/>
    <mergeCell ref="B45:C45"/>
    <mergeCell ref="B47:C47"/>
    <mergeCell ref="B48:C48"/>
    <mergeCell ref="B46:C46"/>
    <mergeCell ref="E49:F49"/>
    <mergeCell ref="E39:F39"/>
    <mergeCell ref="E44:F44"/>
    <mergeCell ref="E45:F45"/>
    <mergeCell ref="E47:F47"/>
    <mergeCell ref="E40:F40"/>
    <mergeCell ref="E41:F41"/>
    <mergeCell ref="E43:F43"/>
    <mergeCell ref="E46:F46"/>
    <mergeCell ref="E48:F48"/>
    <mergeCell ref="U28:V28"/>
    <mergeCell ref="W28:Y28"/>
    <mergeCell ref="K37:N37"/>
    <mergeCell ref="W35:AD35"/>
    <mergeCell ref="S36:V36"/>
    <mergeCell ref="W36:Z38"/>
    <mergeCell ref="Y30:AD30"/>
    <mergeCell ref="Z29:AD29"/>
    <mergeCell ref="AA36:AD36"/>
    <mergeCell ref="AA38:AD38"/>
    <mergeCell ref="W27:Y27"/>
    <mergeCell ref="W26:Y26"/>
    <mergeCell ref="U26:V26"/>
    <mergeCell ref="H27:J27"/>
    <mergeCell ref="K27:L27"/>
    <mergeCell ref="M27:O27"/>
    <mergeCell ref="P27:Q27"/>
    <mergeCell ref="R27:T27"/>
    <mergeCell ref="U27:V27"/>
    <mergeCell ref="P26:Q26"/>
    <mergeCell ref="R22:T22"/>
    <mergeCell ref="U22:V22"/>
    <mergeCell ref="U23:V23"/>
    <mergeCell ref="R23:T23"/>
    <mergeCell ref="R26:T26"/>
    <mergeCell ref="P25:Q25"/>
    <mergeCell ref="R25:T25"/>
    <mergeCell ref="W23:Y23"/>
    <mergeCell ref="W24:Y24"/>
    <mergeCell ref="U25:V25"/>
    <mergeCell ref="W25:Y25"/>
    <mergeCell ref="P23:Q23"/>
    <mergeCell ref="U24:V24"/>
    <mergeCell ref="F25:G25"/>
    <mergeCell ref="F23:G23"/>
    <mergeCell ref="H23:J23"/>
    <mergeCell ref="K23:L23"/>
    <mergeCell ref="M21:O21"/>
    <mergeCell ref="H21:J21"/>
    <mergeCell ref="K21:L21"/>
    <mergeCell ref="F26:G26"/>
    <mergeCell ref="H26:J26"/>
    <mergeCell ref="K26:L26"/>
    <mergeCell ref="M26:O26"/>
    <mergeCell ref="M22:O22"/>
    <mergeCell ref="K22:L22"/>
    <mergeCell ref="M23:O23"/>
    <mergeCell ref="AB21:AD21"/>
    <mergeCell ref="W22:Y22"/>
    <mergeCell ref="Z22:AA22"/>
    <mergeCell ref="AB22:AD22"/>
    <mergeCell ref="W21:Y21"/>
    <mergeCell ref="Z21:AA21"/>
    <mergeCell ref="U20:V20"/>
    <mergeCell ref="U21:V21"/>
    <mergeCell ref="R21:T21"/>
    <mergeCell ref="W20:Y20"/>
    <mergeCell ref="Z19:AA19"/>
    <mergeCell ref="AB19:AD19"/>
    <mergeCell ref="F19:G19"/>
    <mergeCell ref="H19:J19"/>
    <mergeCell ref="K19:L19"/>
    <mergeCell ref="M19:O19"/>
    <mergeCell ref="P19:Q19"/>
    <mergeCell ref="R19:T19"/>
    <mergeCell ref="U19:V19"/>
    <mergeCell ref="W19:Y19"/>
    <mergeCell ref="K18:L18"/>
    <mergeCell ref="M18:O18"/>
    <mergeCell ref="P18:Q18"/>
    <mergeCell ref="R18:T18"/>
    <mergeCell ref="U17:V17"/>
    <mergeCell ref="W17:Y17"/>
    <mergeCell ref="Z18:AA18"/>
    <mergeCell ref="AB18:AD18"/>
    <mergeCell ref="U18:V18"/>
    <mergeCell ref="W18:Y18"/>
    <mergeCell ref="K17:L17"/>
    <mergeCell ref="M17:O17"/>
    <mergeCell ref="P17:Q17"/>
    <mergeCell ref="R17:T17"/>
    <mergeCell ref="K15:L15"/>
    <mergeCell ref="M15:O15"/>
    <mergeCell ref="U16:V16"/>
    <mergeCell ref="W16:Y16"/>
    <mergeCell ref="U15:V15"/>
    <mergeCell ref="W15:Y15"/>
    <mergeCell ref="P15:Q15"/>
    <mergeCell ref="R15:T15"/>
    <mergeCell ref="R14:T14"/>
    <mergeCell ref="U13:V13"/>
    <mergeCell ref="W13:Y13"/>
    <mergeCell ref="U14:V14"/>
    <mergeCell ref="W14:Y14"/>
    <mergeCell ref="M13:O13"/>
    <mergeCell ref="P13:Q13"/>
    <mergeCell ref="R13:T13"/>
    <mergeCell ref="U11:V11"/>
    <mergeCell ref="U12:V12"/>
    <mergeCell ref="W12:Y12"/>
    <mergeCell ref="K11:L11"/>
    <mergeCell ref="M11:O11"/>
    <mergeCell ref="P11:Q11"/>
    <mergeCell ref="R11:T11"/>
    <mergeCell ref="W8:Y8"/>
    <mergeCell ref="U6:V6"/>
    <mergeCell ref="W6:Y6"/>
    <mergeCell ref="W11:Y11"/>
    <mergeCell ref="U4:Y4"/>
    <mergeCell ref="F4:J4"/>
    <mergeCell ref="Z7:AA7"/>
    <mergeCell ref="AB7:AD7"/>
    <mergeCell ref="P4:T4"/>
    <mergeCell ref="Z4:AD4"/>
    <mergeCell ref="R7:T7"/>
    <mergeCell ref="AB5:AD5"/>
    <mergeCell ref="W7:Y7"/>
    <mergeCell ref="B1:AD1"/>
    <mergeCell ref="B2:AD2"/>
    <mergeCell ref="K4:O4"/>
    <mergeCell ref="P7:Q7"/>
    <mergeCell ref="K7:L7"/>
    <mergeCell ref="M7:O7"/>
    <mergeCell ref="F7:G7"/>
    <mergeCell ref="H7:J7"/>
    <mergeCell ref="AA3:AD3"/>
    <mergeCell ref="R5:T5"/>
    <mergeCell ref="G45:J45"/>
    <mergeCell ref="F15:G15"/>
    <mergeCell ref="H15:J15"/>
    <mergeCell ref="F17:G17"/>
    <mergeCell ref="F27:G27"/>
    <mergeCell ref="H17:J17"/>
    <mergeCell ref="F18:G18"/>
    <mergeCell ref="G40:J40"/>
    <mergeCell ref="H18:J18"/>
    <mergeCell ref="H22:J22"/>
    <mergeCell ref="A40:C40"/>
    <mergeCell ref="O40:R40"/>
    <mergeCell ref="U5:V5"/>
    <mergeCell ref="W5:Y5"/>
    <mergeCell ref="U8:V8"/>
    <mergeCell ref="U7:V7"/>
    <mergeCell ref="F22:G22"/>
    <mergeCell ref="F11:G11"/>
    <mergeCell ref="H13:J13"/>
    <mergeCell ref="F9:G9"/>
    <mergeCell ref="H9:J9"/>
    <mergeCell ref="Z5:AA5"/>
    <mergeCell ref="H11:J11"/>
    <mergeCell ref="F10:G10"/>
    <mergeCell ref="P5:Q5"/>
    <mergeCell ref="W10:Y10"/>
    <mergeCell ref="W9:Y9"/>
    <mergeCell ref="R10:T10"/>
    <mergeCell ref="U10:V10"/>
    <mergeCell ref="U9:V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showGridLines="0" zoomScale="75" zoomScaleNormal="75" workbookViewId="0" topLeftCell="A1">
      <selection activeCell="A1" sqref="A1:AE1"/>
    </sheetView>
  </sheetViews>
  <sheetFormatPr defaultColWidth="9.00390625" defaultRowHeight="18" customHeight="1"/>
  <cols>
    <col min="1" max="1" width="1.25" style="21" customWidth="1"/>
    <col min="2" max="2" width="2.50390625" style="21" customWidth="1"/>
    <col min="3" max="7" width="3.625" style="21" customWidth="1"/>
    <col min="8" max="8" width="6.125" style="21" customWidth="1"/>
    <col min="9" max="9" width="2.875" style="21" customWidth="1"/>
    <col min="10" max="16384" width="3.625" style="21" customWidth="1"/>
  </cols>
  <sheetData>
    <row r="1" spans="1:28" ht="24.75" customHeight="1">
      <c r="A1" s="165" t="s">
        <v>405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25:28" ht="18" customHeight="1" thickBot="1">
      <c r="Y2" s="145" t="s">
        <v>298</v>
      </c>
      <c r="Z2" s="140"/>
      <c r="AA2" s="140"/>
      <c r="AB2" s="140"/>
    </row>
    <row r="3" spans="1:28" ht="18" customHeight="1">
      <c r="A3" s="211" t="s">
        <v>224</v>
      </c>
      <c r="B3" s="211"/>
      <c r="C3" s="211"/>
      <c r="D3" s="211"/>
      <c r="E3" s="211"/>
      <c r="F3" s="211"/>
      <c r="G3" s="211"/>
      <c r="H3" s="211"/>
      <c r="I3" s="212"/>
      <c r="J3" s="194" t="s">
        <v>299</v>
      </c>
      <c r="K3" s="194"/>
      <c r="L3" s="194"/>
      <c r="M3" s="194"/>
      <c r="N3" s="194"/>
      <c r="O3" s="194"/>
      <c r="P3" s="194"/>
      <c r="Q3" s="194"/>
      <c r="R3" s="194"/>
      <c r="S3" s="194" t="s">
        <v>300</v>
      </c>
      <c r="T3" s="195"/>
      <c r="U3" s="195"/>
      <c r="V3" s="194" t="s">
        <v>301</v>
      </c>
      <c r="W3" s="195"/>
      <c r="X3" s="195"/>
      <c r="Y3" s="190" t="s">
        <v>302</v>
      </c>
      <c r="Z3" s="190"/>
      <c r="AA3" s="190"/>
      <c r="AB3" s="191"/>
    </row>
    <row r="4" spans="1:28" ht="18" customHeight="1">
      <c r="A4" s="213"/>
      <c r="B4" s="213"/>
      <c r="C4" s="213"/>
      <c r="D4" s="213"/>
      <c r="E4" s="213"/>
      <c r="F4" s="213"/>
      <c r="G4" s="213"/>
      <c r="H4" s="213"/>
      <c r="I4" s="214"/>
      <c r="J4" s="155" t="s">
        <v>303</v>
      </c>
      <c r="K4" s="155"/>
      <c r="L4" s="155"/>
      <c r="M4" s="155" t="s">
        <v>304</v>
      </c>
      <c r="N4" s="155"/>
      <c r="O4" s="155"/>
      <c r="P4" s="155" t="s">
        <v>225</v>
      </c>
      <c r="Q4" s="155"/>
      <c r="R4" s="155"/>
      <c r="S4" s="196"/>
      <c r="T4" s="196"/>
      <c r="U4" s="196"/>
      <c r="V4" s="196"/>
      <c r="W4" s="196"/>
      <c r="X4" s="196"/>
      <c r="Y4" s="192" t="s">
        <v>305</v>
      </c>
      <c r="Z4" s="192"/>
      <c r="AA4" s="192"/>
      <c r="AB4" s="193"/>
    </row>
    <row r="5" spans="2:28" ht="18" customHeight="1">
      <c r="B5" s="176" t="s">
        <v>259</v>
      </c>
      <c r="C5" s="176"/>
      <c r="D5" s="176"/>
      <c r="E5" s="26" t="s">
        <v>236</v>
      </c>
      <c r="F5" s="27" t="s">
        <v>220</v>
      </c>
      <c r="G5" s="176" t="s">
        <v>260</v>
      </c>
      <c r="H5" s="176"/>
      <c r="I5" s="215"/>
      <c r="J5" s="157">
        <v>1411</v>
      </c>
      <c r="K5" s="158"/>
      <c r="L5" s="158"/>
      <c r="M5" s="158">
        <v>721</v>
      </c>
      <c r="N5" s="158"/>
      <c r="O5" s="158"/>
      <c r="P5" s="158">
        <v>690</v>
      </c>
      <c r="Q5" s="158"/>
      <c r="R5" s="158"/>
      <c r="S5" s="158">
        <v>64</v>
      </c>
      <c r="T5" s="158"/>
      <c r="U5" s="158"/>
      <c r="V5" s="158" t="s">
        <v>17</v>
      </c>
      <c r="W5" s="158"/>
      <c r="X5" s="158"/>
      <c r="Y5" s="177">
        <f>SUM(J5/S5)</f>
        <v>22.046875</v>
      </c>
      <c r="Z5" s="177"/>
      <c r="AA5" s="177"/>
      <c r="AB5" s="178"/>
    </row>
    <row r="6" spans="2:28" ht="18" customHeight="1">
      <c r="B6" s="19"/>
      <c r="C6" s="203"/>
      <c r="D6" s="203"/>
      <c r="E6" s="26" t="s">
        <v>138</v>
      </c>
      <c r="F6" s="27" t="s">
        <v>306</v>
      </c>
      <c r="G6" s="203"/>
      <c r="H6" s="208"/>
      <c r="I6" s="20"/>
      <c r="J6" s="157">
        <v>1417</v>
      </c>
      <c r="K6" s="158"/>
      <c r="L6" s="158"/>
      <c r="M6" s="158">
        <v>728</v>
      </c>
      <c r="N6" s="158"/>
      <c r="O6" s="158"/>
      <c r="P6" s="158">
        <v>689</v>
      </c>
      <c r="Q6" s="158"/>
      <c r="R6" s="158"/>
      <c r="S6" s="158">
        <v>67</v>
      </c>
      <c r="T6" s="158"/>
      <c r="U6" s="158"/>
      <c r="V6" s="158" t="s">
        <v>17</v>
      </c>
      <c r="W6" s="158"/>
      <c r="X6" s="158"/>
      <c r="Y6" s="177">
        <f>SUM(J6/S6)</f>
        <v>21.149253731343283</v>
      </c>
      <c r="Z6" s="177"/>
      <c r="AA6" s="177"/>
      <c r="AB6" s="178"/>
    </row>
    <row r="7" spans="1:28" s="37" customFormat="1" ht="18" customHeight="1">
      <c r="A7" s="66"/>
      <c r="B7" s="67"/>
      <c r="C7" s="207"/>
      <c r="D7" s="207"/>
      <c r="E7" s="68" t="s">
        <v>138</v>
      </c>
      <c r="F7" s="69" t="s">
        <v>307</v>
      </c>
      <c r="G7" s="209"/>
      <c r="H7" s="210"/>
      <c r="I7" s="70"/>
      <c r="J7" s="169">
        <f>SUM(J9,J32)</f>
        <v>1390</v>
      </c>
      <c r="K7" s="162"/>
      <c r="L7" s="162"/>
      <c r="M7" s="162">
        <f>SUM(M9,M32)</f>
        <v>721</v>
      </c>
      <c r="N7" s="162"/>
      <c r="O7" s="162"/>
      <c r="P7" s="162">
        <f>SUM(P9,P32)</f>
        <v>669</v>
      </c>
      <c r="Q7" s="162"/>
      <c r="R7" s="162"/>
      <c r="S7" s="162">
        <f>SUM(S9,S32)</f>
        <v>64</v>
      </c>
      <c r="T7" s="162"/>
      <c r="U7" s="162"/>
      <c r="V7" s="206" t="s">
        <v>17</v>
      </c>
      <c r="W7" s="206"/>
      <c r="X7" s="206"/>
      <c r="Y7" s="180">
        <f>J7/S7</f>
        <v>21.71875</v>
      </c>
      <c r="Z7" s="180"/>
      <c r="AA7" s="180"/>
      <c r="AB7" s="181"/>
    </row>
    <row r="8" spans="2:28" ht="15.75" customHeight="1">
      <c r="B8" s="19"/>
      <c r="C8" s="19"/>
      <c r="D8" s="19"/>
      <c r="E8" s="19"/>
      <c r="F8" s="19"/>
      <c r="G8" s="19"/>
      <c r="H8" s="19"/>
      <c r="I8" s="20"/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77"/>
      <c r="Z8" s="177"/>
      <c r="AA8" s="177"/>
      <c r="AB8" s="184"/>
    </row>
    <row r="9" spans="2:28" s="37" customFormat="1" ht="18" customHeight="1">
      <c r="B9" s="220" t="s">
        <v>308</v>
      </c>
      <c r="C9" s="220"/>
      <c r="D9" s="220"/>
      <c r="E9" s="220"/>
      <c r="F9" s="220"/>
      <c r="G9" s="220"/>
      <c r="H9" s="64"/>
      <c r="I9" s="65"/>
      <c r="J9" s="163">
        <f>SUM(J11,J29)</f>
        <v>546</v>
      </c>
      <c r="K9" s="159"/>
      <c r="L9" s="159"/>
      <c r="M9" s="159">
        <f>SUM(M11,M29)</f>
        <v>296</v>
      </c>
      <c r="N9" s="159"/>
      <c r="O9" s="159"/>
      <c r="P9" s="159">
        <f>SUM(P11,P29)</f>
        <v>250</v>
      </c>
      <c r="Q9" s="159"/>
      <c r="R9" s="159"/>
      <c r="S9" s="159">
        <f>SUM(S11,S29)</f>
        <v>27</v>
      </c>
      <c r="T9" s="159"/>
      <c r="U9" s="159"/>
      <c r="V9" s="185" t="s">
        <v>17</v>
      </c>
      <c r="W9" s="185"/>
      <c r="X9" s="185"/>
      <c r="Y9" s="186">
        <f>J9/S9</f>
        <v>20.22222222222222</v>
      </c>
      <c r="Z9" s="186"/>
      <c r="AA9" s="186"/>
      <c r="AB9" s="187"/>
    </row>
    <row r="10" spans="2:28" ht="9.75" customHeight="1">
      <c r="B10" s="18"/>
      <c r="C10" s="18"/>
      <c r="D10" s="18"/>
      <c r="E10" s="18"/>
      <c r="F10" s="18"/>
      <c r="G10" s="18"/>
      <c r="H10" s="19"/>
      <c r="I10" s="20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77"/>
      <c r="Z10" s="177"/>
      <c r="AA10" s="177"/>
      <c r="AB10" s="184"/>
    </row>
    <row r="11" spans="2:28" s="37" customFormat="1" ht="18" customHeight="1">
      <c r="B11" s="219" t="s">
        <v>255</v>
      </c>
      <c r="C11" s="219"/>
      <c r="D11" s="219"/>
      <c r="E11" s="219"/>
      <c r="F11" s="219"/>
      <c r="G11" s="219"/>
      <c r="H11" s="79"/>
      <c r="I11" s="80"/>
      <c r="J11" s="197">
        <f aca="true" t="shared" si="0" ref="J11:J27">SUM(M11:R11)</f>
        <v>539</v>
      </c>
      <c r="K11" s="179"/>
      <c r="L11" s="179"/>
      <c r="M11" s="179">
        <f>SUM(M12:O27)</f>
        <v>291</v>
      </c>
      <c r="N11" s="179"/>
      <c r="O11" s="179"/>
      <c r="P11" s="179">
        <f>SUM(P12:R27)</f>
        <v>248</v>
      </c>
      <c r="Q11" s="179"/>
      <c r="R11" s="179"/>
      <c r="S11" s="179">
        <f>SUM(S12:U27)</f>
        <v>24</v>
      </c>
      <c r="T11" s="179"/>
      <c r="U11" s="179"/>
      <c r="V11" s="179">
        <f>SUM(V12:X27)</f>
        <v>45</v>
      </c>
      <c r="W11" s="179"/>
      <c r="X11" s="179"/>
      <c r="Y11" s="182">
        <f aca="true" t="shared" si="1" ref="Y11:Y27">J11/S11</f>
        <v>22.458333333333332</v>
      </c>
      <c r="Z11" s="182"/>
      <c r="AA11" s="182"/>
      <c r="AB11" s="183"/>
    </row>
    <row r="12" spans="2:28" ht="18" customHeight="1">
      <c r="B12" s="19"/>
      <c r="C12" s="203" t="s">
        <v>309</v>
      </c>
      <c r="D12" s="203"/>
      <c r="E12" s="203"/>
      <c r="F12" s="203"/>
      <c r="G12" s="203"/>
      <c r="H12" s="203"/>
      <c r="I12" s="78"/>
      <c r="J12" s="157">
        <f t="shared" si="0"/>
        <v>11</v>
      </c>
      <c r="K12" s="158"/>
      <c r="L12" s="158"/>
      <c r="M12" s="158">
        <v>8</v>
      </c>
      <c r="N12" s="158"/>
      <c r="O12" s="158"/>
      <c r="P12" s="158">
        <v>3</v>
      </c>
      <c r="Q12" s="158"/>
      <c r="R12" s="158"/>
      <c r="S12" s="158">
        <v>1</v>
      </c>
      <c r="T12" s="158"/>
      <c r="U12" s="158"/>
      <c r="V12" s="158">
        <v>2</v>
      </c>
      <c r="W12" s="158"/>
      <c r="X12" s="158"/>
      <c r="Y12" s="177">
        <f t="shared" si="1"/>
        <v>11</v>
      </c>
      <c r="Z12" s="177"/>
      <c r="AA12" s="177"/>
      <c r="AB12" s="178"/>
    </row>
    <row r="13" spans="2:28" ht="18" customHeight="1">
      <c r="B13" s="19"/>
      <c r="C13" s="203" t="s">
        <v>261</v>
      </c>
      <c r="D13" s="203"/>
      <c r="E13" s="203"/>
      <c r="F13" s="203"/>
      <c r="G13" s="203"/>
      <c r="H13" s="203"/>
      <c r="I13" s="30"/>
      <c r="J13" s="157">
        <f t="shared" si="0"/>
        <v>62</v>
      </c>
      <c r="K13" s="158"/>
      <c r="L13" s="158"/>
      <c r="M13" s="158">
        <v>32</v>
      </c>
      <c r="N13" s="158"/>
      <c r="O13" s="158"/>
      <c r="P13" s="158">
        <v>30</v>
      </c>
      <c r="Q13" s="158"/>
      <c r="R13" s="158"/>
      <c r="S13" s="158">
        <v>2</v>
      </c>
      <c r="T13" s="158"/>
      <c r="U13" s="158"/>
      <c r="V13" s="158">
        <v>4</v>
      </c>
      <c r="W13" s="158"/>
      <c r="X13" s="158"/>
      <c r="Y13" s="177">
        <f t="shared" si="1"/>
        <v>31</v>
      </c>
      <c r="Z13" s="177"/>
      <c r="AA13" s="177"/>
      <c r="AB13" s="178"/>
    </row>
    <row r="14" spans="2:28" ht="18" customHeight="1">
      <c r="B14" s="19"/>
      <c r="C14" s="203" t="s">
        <v>262</v>
      </c>
      <c r="D14" s="203"/>
      <c r="E14" s="203"/>
      <c r="F14" s="203"/>
      <c r="G14" s="203"/>
      <c r="H14" s="203"/>
      <c r="I14" s="30"/>
      <c r="J14" s="157">
        <f t="shared" si="0"/>
        <v>11</v>
      </c>
      <c r="K14" s="158"/>
      <c r="L14" s="158"/>
      <c r="M14" s="158">
        <v>7</v>
      </c>
      <c r="N14" s="158"/>
      <c r="O14" s="158"/>
      <c r="P14" s="158">
        <v>4</v>
      </c>
      <c r="Q14" s="158"/>
      <c r="R14" s="158"/>
      <c r="S14" s="158">
        <v>1</v>
      </c>
      <c r="T14" s="158"/>
      <c r="U14" s="158"/>
      <c r="V14" s="158">
        <v>2</v>
      </c>
      <c r="W14" s="158"/>
      <c r="X14" s="158"/>
      <c r="Y14" s="177">
        <f t="shared" si="1"/>
        <v>11</v>
      </c>
      <c r="Z14" s="177"/>
      <c r="AA14" s="177"/>
      <c r="AB14" s="178"/>
    </row>
    <row r="15" spans="2:28" ht="18" customHeight="1">
      <c r="B15" s="19"/>
      <c r="C15" s="203" t="s">
        <v>263</v>
      </c>
      <c r="D15" s="203"/>
      <c r="E15" s="203"/>
      <c r="F15" s="203"/>
      <c r="G15" s="203"/>
      <c r="H15" s="203"/>
      <c r="I15" s="30"/>
      <c r="J15" s="157">
        <f t="shared" si="0"/>
        <v>37</v>
      </c>
      <c r="K15" s="158"/>
      <c r="L15" s="158"/>
      <c r="M15" s="158">
        <v>19</v>
      </c>
      <c r="N15" s="158"/>
      <c r="O15" s="158"/>
      <c r="P15" s="158">
        <v>18</v>
      </c>
      <c r="Q15" s="158"/>
      <c r="R15" s="158"/>
      <c r="S15" s="158">
        <v>2</v>
      </c>
      <c r="T15" s="158"/>
      <c r="U15" s="158"/>
      <c r="V15" s="158">
        <v>3</v>
      </c>
      <c r="W15" s="158"/>
      <c r="X15" s="158"/>
      <c r="Y15" s="177">
        <f t="shared" si="1"/>
        <v>18.5</v>
      </c>
      <c r="Z15" s="177"/>
      <c r="AA15" s="177"/>
      <c r="AB15" s="178"/>
    </row>
    <row r="16" spans="2:28" ht="18" customHeight="1">
      <c r="B16" s="19"/>
      <c r="C16" s="203" t="s">
        <v>264</v>
      </c>
      <c r="D16" s="203"/>
      <c r="E16" s="203"/>
      <c r="F16" s="203"/>
      <c r="G16" s="203"/>
      <c r="H16" s="203"/>
      <c r="I16" s="30"/>
      <c r="J16" s="157">
        <f t="shared" si="0"/>
        <v>15</v>
      </c>
      <c r="K16" s="158"/>
      <c r="L16" s="158"/>
      <c r="M16" s="158">
        <v>7</v>
      </c>
      <c r="N16" s="158"/>
      <c r="O16" s="158"/>
      <c r="P16" s="158">
        <v>8</v>
      </c>
      <c r="Q16" s="158"/>
      <c r="R16" s="158"/>
      <c r="S16" s="158">
        <v>1</v>
      </c>
      <c r="T16" s="158"/>
      <c r="U16" s="158"/>
      <c r="V16" s="158">
        <v>2</v>
      </c>
      <c r="W16" s="158"/>
      <c r="X16" s="158"/>
      <c r="Y16" s="177">
        <f t="shared" si="1"/>
        <v>15</v>
      </c>
      <c r="Z16" s="177"/>
      <c r="AA16" s="177"/>
      <c r="AB16" s="178"/>
    </row>
    <row r="17" spans="2:28" ht="18" customHeight="1">
      <c r="B17" s="19"/>
      <c r="C17" s="203" t="s">
        <v>265</v>
      </c>
      <c r="D17" s="203"/>
      <c r="E17" s="203"/>
      <c r="F17" s="203"/>
      <c r="G17" s="203"/>
      <c r="H17" s="203"/>
      <c r="I17" s="30"/>
      <c r="J17" s="157">
        <f t="shared" si="0"/>
        <v>24</v>
      </c>
      <c r="K17" s="158"/>
      <c r="L17" s="158"/>
      <c r="M17" s="158">
        <v>16</v>
      </c>
      <c r="N17" s="158"/>
      <c r="O17" s="158"/>
      <c r="P17" s="158">
        <v>8</v>
      </c>
      <c r="Q17" s="158"/>
      <c r="R17" s="158"/>
      <c r="S17" s="158">
        <v>1</v>
      </c>
      <c r="T17" s="158"/>
      <c r="U17" s="158"/>
      <c r="V17" s="158">
        <v>2</v>
      </c>
      <c r="W17" s="158"/>
      <c r="X17" s="158"/>
      <c r="Y17" s="177">
        <f t="shared" si="1"/>
        <v>24</v>
      </c>
      <c r="Z17" s="177"/>
      <c r="AA17" s="177"/>
      <c r="AB17" s="178"/>
    </row>
    <row r="18" spans="2:28" ht="18" customHeight="1">
      <c r="B18" s="19"/>
      <c r="C18" s="203" t="s">
        <v>266</v>
      </c>
      <c r="D18" s="203"/>
      <c r="E18" s="203"/>
      <c r="F18" s="203"/>
      <c r="G18" s="203"/>
      <c r="H18" s="203"/>
      <c r="I18" s="30"/>
      <c r="J18" s="157">
        <f t="shared" si="0"/>
        <v>40</v>
      </c>
      <c r="K18" s="158"/>
      <c r="L18" s="158"/>
      <c r="M18" s="158">
        <v>17</v>
      </c>
      <c r="N18" s="158"/>
      <c r="O18" s="158"/>
      <c r="P18" s="158">
        <v>23</v>
      </c>
      <c r="Q18" s="158"/>
      <c r="R18" s="158"/>
      <c r="S18" s="158">
        <v>2</v>
      </c>
      <c r="T18" s="158"/>
      <c r="U18" s="158"/>
      <c r="V18" s="158">
        <v>3</v>
      </c>
      <c r="W18" s="158"/>
      <c r="X18" s="158"/>
      <c r="Y18" s="177">
        <f t="shared" si="1"/>
        <v>20</v>
      </c>
      <c r="Z18" s="177"/>
      <c r="AA18" s="177"/>
      <c r="AB18" s="178"/>
    </row>
    <row r="19" spans="2:28" ht="18" customHeight="1">
      <c r="B19" s="19"/>
      <c r="C19" s="203" t="s">
        <v>267</v>
      </c>
      <c r="D19" s="203"/>
      <c r="E19" s="203"/>
      <c r="F19" s="203"/>
      <c r="G19" s="203"/>
      <c r="H19" s="203"/>
      <c r="I19" s="30"/>
      <c r="J19" s="157">
        <f t="shared" si="0"/>
        <v>41</v>
      </c>
      <c r="K19" s="158"/>
      <c r="L19" s="158"/>
      <c r="M19" s="158">
        <v>21</v>
      </c>
      <c r="N19" s="158"/>
      <c r="O19" s="158"/>
      <c r="P19" s="158">
        <v>20</v>
      </c>
      <c r="Q19" s="158"/>
      <c r="R19" s="158"/>
      <c r="S19" s="158">
        <v>2</v>
      </c>
      <c r="T19" s="158"/>
      <c r="U19" s="158"/>
      <c r="V19" s="158">
        <v>3</v>
      </c>
      <c r="W19" s="158"/>
      <c r="X19" s="158"/>
      <c r="Y19" s="177">
        <f t="shared" si="1"/>
        <v>20.5</v>
      </c>
      <c r="Z19" s="177"/>
      <c r="AA19" s="177"/>
      <c r="AB19" s="178"/>
    </row>
    <row r="20" spans="2:28" ht="18" customHeight="1">
      <c r="B20" s="19"/>
      <c r="C20" s="203" t="s">
        <v>268</v>
      </c>
      <c r="D20" s="203"/>
      <c r="E20" s="203"/>
      <c r="F20" s="203"/>
      <c r="G20" s="203"/>
      <c r="H20" s="203"/>
      <c r="I20" s="30"/>
      <c r="J20" s="157">
        <f t="shared" si="0"/>
        <v>71</v>
      </c>
      <c r="K20" s="158"/>
      <c r="L20" s="158"/>
      <c r="M20" s="158">
        <v>45</v>
      </c>
      <c r="N20" s="158"/>
      <c r="O20" s="158"/>
      <c r="P20" s="158">
        <v>26</v>
      </c>
      <c r="Q20" s="158"/>
      <c r="R20" s="158"/>
      <c r="S20" s="158">
        <v>3</v>
      </c>
      <c r="T20" s="158"/>
      <c r="U20" s="158"/>
      <c r="V20" s="158">
        <v>5</v>
      </c>
      <c r="W20" s="158"/>
      <c r="X20" s="158"/>
      <c r="Y20" s="177">
        <f t="shared" si="1"/>
        <v>23.666666666666668</v>
      </c>
      <c r="Z20" s="177"/>
      <c r="AA20" s="177"/>
      <c r="AB20" s="178"/>
    </row>
    <row r="21" spans="2:28" ht="18" customHeight="1">
      <c r="B21" s="19"/>
      <c r="C21" s="203" t="s">
        <v>269</v>
      </c>
      <c r="D21" s="203"/>
      <c r="E21" s="203"/>
      <c r="F21" s="203"/>
      <c r="G21" s="203"/>
      <c r="H21" s="203"/>
      <c r="I21" s="30"/>
      <c r="J21" s="157">
        <f t="shared" si="0"/>
        <v>16</v>
      </c>
      <c r="K21" s="158"/>
      <c r="L21" s="158"/>
      <c r="M21" s="158">
        <v>8</v>
      </c>
      <c r="N21" s="158"/>
      <c r="O21" s="158"/>
      <c r="P21" s="158">
        <v>8</v>
      </c>
      <c r="Q21" s="158"/>
      <c r="R21" s="158"/>
      <c r="S21" s="158">
        <v>1</v>
      </c>
      <c r="T21" s="158"/>
      <c r="U21" s="158"/>
      <c r="V21" s="158">
        <v>2</v>
      </c>
      <c r="W21" s="158"/>
      <c r="X21" s="158"/>
      <c r="Y21" s="177">
        <f t="shared" si="1"/>
        <v>16</v>
      </c>
      <c r="Z21" s="177"/>
      <c r="AA21" s="177"/>
      <c r="AB21" s="178"/>
    </row>
    <row r="22" spans="2:28" ht="18" customHeight="1">
      <c r="B22" s="19"/>
      <c r="C22" s="203" t="s">
        <v>270</v>
      </c>
      <c r="D22" s="203"/>
      <c r="E22" s="203"/>
      <c r="F22" s="203"/>
      <c r="G22" s="203"/>
      <c r="H22" s="203"/>
      <c r="I22" s="30"/>
      <c r="J22" s="157">
        <f t="shared" si="0"/>
        <v>35</v>
      </c>
      <c r="K22" s="158"/>
      <c r="L22" s="158"/>
      <c r="M22" s="158">
        <v>21</v>
      </c>
      <c r="N22" s="158"/>
      <c r="O22" s="158"/>
      <c r="P22" s="158">
        <v>14</v>
      </c>
      <c r="Q22" s="158"/>
      <c r="R22" s="158"/>
      <c r="S22" s="158">
        <v>1</v>
      </c>
      <c r="T22" s="158"/>
      <c r="U22" s="158"/>
      <c r="V22" s="158">
        <v>2</v>
      </c>
      <c r="W22" s="158"/>
      <c r="X22" s="158"/>
      <c r="Y22" s="177">
        <f t="shared" si="1"/>
        <v>35</v>
      </c>
      <c r="Z22" s="177"/>
      <c r="AA22" s="177"/>
      <c r="AB22" s="178"/>
    </row>
    <row r="23" spans="2:28" ht="18" customHeight="1">
      <c r="B23" s="19"/>
      <c r="C23" s="203" t="s">
        <v>271</v>
      </c>
      <c r="D23" s="203"/>
      <c r="E23" s="203"/>
      <c r="F23" s="203"/>
      <c r="G23" s="203"/>
      <c r="H23" s="203"/>
      <c r="I23" s="30"/>
      <c r="J23" s="157">
        <f t="shared" si="0"/>
        <v>62</v>
      </c>
      <c r="K23" s="158"/>
      <c r="L23" s="158"/>
      <c r="M23" s="158">
        <v>28</v>
      </c>
      <c r="N23" s="158"/>
      <c r="O23" s="158"/>
      <c r="P23" s="158">
        <v>34</v>
      </c>
      <c r="Q23" s="158"/>
      <c r="R23" s="158"/>
      <c r="S23" s="158">
        <v>2</v>
      </c>
      <c r="T23" s="158"/>
      <c r="U23" s="158"/>
      <c r="V23" s="158">
        <v>4</v>
      </c>
      <c r="W23" s="158"/>
      <c r="X23" s="158"/>
      <c r="Y23" s="177">
        <f t="shared" si="1"/>
        <v>31</v>
      </c>
      <c r="Z23" s="177"/>
      <c r="AA23" s="177"/>
      <c r="AB23" s="178"/>
    </row>
    <row r="24" spans="2:28" ht="18" customHeight="1">
      <c r="B24" s="19"/>
      <c r="C24" s="203" t="s">
        <v>272</v>
      </c>
      <c r="D24" s="203"/>
      <c r="E24" s="203"/>
      <c r="F24" s="203"/>
      <c r="G24" s="203"/>
      <c r="H24" s="203"/>
      <c r="I24" s="30"/>
      <c r="J24" s="157">
        <f t="shared" si="0"/>
        <v>23</v>
      </c>
      <c r="K24" s="158"/>
      <c r="L24" s="158"/>
      <c r="M24" s="158">
        <v>15</v>
      </c>
      <c r="N24" s="158"/>
      <c r="O24" s="158"/>
      <c r="P24" s="158">
        <v>8</v>
      </c>
      <c r="Q24" s="158"/>
      <c r="R24" s="158"/>
      <c r="S24" s="158">
        <v>1</v>
      </c>
      <c r="T24" s="158"/>
      <c r="U24" s="158"/>
      <c r="V24" s="158">
        <v>2</v>
      </c>
      <c r="W24" s="158"/>
      <c r="X24" s="158"/>
      <c r="Y24" s="177">
        <f t="shared" si="1"/>
        <v>23</v>
      </c>
      <c r="Z24" s="177"/>
      <c r="AA24" s="177"/>
      <c r="AB24" s="178"/>
    </row>
    <row r="25" spans="2:28" ht="18" customHeight="1">
      <c r="B25" s="19"/>
      <c r="C25" s="203" t="s">
        <v>273</v>
      </c>
      <c r="D25" s="203"/>
      <c r="E25" s="203"/>
      <c r="F25" s="203"/>
      <c r="G25" s="203"/>
      <c r="H25" s="203"/>
      <c r="I25" s="30"/>
      <c r="J25" s="157">
        <f t="shared" si="0"/>
        <v>29</v>
      </c>
      <c r="K25" s="158"/>
      <c r="L25" s="158"/>
      <c r="M25" s="158">
        <v>14</v>
      </c>
      <c r="N25" s="158"/>
      <c r="O25" s="158"/>
      <c r="P25" s="158">
        <v>15</v>
      </c>
      <c r="Q25" s="158"/>
      <c r="R25" s="158"/>
      <c r="S25" s="158">
        <v>1</v>
      </c>
      <c r="T25" s="158"/>
      <c r="U25" s="158"/>
      <c r="V25" s="158">
        <v>3</v>
      </c>
      <c r="W25" s="158"/>
      <c r="X25" s="158"/>
      <c r="Y25" s="177">
        <f t="shared" si="1"/>
        <v>29</v>
      </c>
      <c r="Z25" s="177"/>
      <c r="AA25" s="177"/>
      <c r="AB25" s="178"/>
    </row>
    <row r="26" spans="2:28" ht="18" customHeight="1">
      <c r="B26" s="19"/>
      <c r="C26" s="203" t="s">
        <v>274</v>
      </c>
      <c r="D26" s="203"/>
      <c r="E26" s="203"/>
      <c r="F26" s="203"/>
      <c r="G26" s="203"/>
      <c r="H26" s="203"/>
      <c r="I26" s="30"/>
      <c r="J26" s="157">
        <f t="shared" si="0"/>
        <v>53</v>
      </c>
      <c r="K26" s="158"/>
      <c r="L26" s="158"/>
      <c r="M26" s="158">
        <v>26</v>
      </c>
      <c r="N26" s="158"/>
      <c r="O26" s="158"/>
      <c r="P26" s="158">
        <v>27</v>
      </c>
      <c r="Q26" s="158"/>
      <c r="R26" s="158"/>
      <c r="S26" s="158">
        <v>2</v>
      </c>
      <c r="T26" s="158"/>
      <c r="U26" s="158"/>
      <c r="V26" s="158">
        <v>4</v>
      </c>
      <c r="W26" s="158"/>
      <c r="X26" s="158"/>
      <c r="Y26" s="177">
        <f t="shared" si="1"/>
        <v>26.5</v>
      </c>
      <c r="Z26" s="177"/>
      <c r="AA26" s="177"/>
      <c r="AB26" s="178"/>
    </row>
    <row r="27" spans="2:28" ht="18" customHeight="1">
      <c r="B27" s="19"/>
      <c r="C27" s="203" t="s">
        <v>275</v>
      </c>
      <c r="D27" s="203"/>
      <c r="E27" s="203"/>
      <c r="F27" s="203"/>
      <c r="G27" s="203"/>
      <c r="H27" s="203"/>
      <c r="I27" s="30"/>
      <c r="J27" s="157">
        <f t="shared" si="0"/>
        <v>9</v>
      </c>
      <c r="K27" s="158"/>
      <c r="L27" s="158"/>
      <c r="M27" s="158">
        <v>7</v>
      </c>
      <c r="N27" s="158"/>
      <c r="O27" s="158"/>
      <c r="P27" s="158">
        <v>2</v>
      </c>
      <c r="Q27" s="158"/>
      <c r="R27" s="158"/>
      <c r="S27" s="158">
        <v>1</v>
      </c>
      <c r="T27" s="158"/>
      <c r="U27" s="158"/>
      <c r="V27" s="158">
        <v>2</v>
      </c>
      <c r="W27" s="158"/>
      <c r="X27" s="158"/>
      <c r="Y27" s="177">
        <f t="shared" si="1"/>
        <v>9</v>
      </c>
      <c r="Z27" s="177"/>
      <c r="AA27" s="177"/>
      <c r="AB27" s="178"/>
    </row>
    <row r="28" spans="2:28" ht="18" customHeight="1">
      <c r="B28" s="19"/>
      <c r="C28" s="77"/>
      <c r="D28" s="77"/>
      <c r="E28" s="77"/>
      <c r="F28" s="77"/>
      <c r="G28" s="77"/>
      <c r="H28" s="77"/>
      <c r="I28" s="20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77"/>
      <c r="Z28" s="177"/>
      <c r="AA28" s="177"/>
      <c r="AB28" s="184"/>
    </row>
    <row r="29" spans="2:28" ht="18" customHeight="1">
      <c r="B29" s="223" t="s">
        <v>258</v>
      </c>
      <c r="C29" s="223"/>
      <c r="D29" s="223"/>
      <c r="E29" s="223"/>
      <c r="F29" s="223"/>
      <c r="G29" s="223"/>
      <c r="H29" s="79"/>
      <c r="I29" s="80"/>
      <c r="J29" s="197">
        <f>SUM(J30)</f>
        <v>7</v>
      </c>
      <c r="K29" s="179"/>
      <c r="L29" s="179"/>
      <c r="M29" s="179">
        <f>SUM(M30)</f>
        <v>5</v>
      </c>
      <c r="N29" s="179"/>
      <c r="O29" s="179"/>
      <c r="P29" s="179">
        <f>SUM(P30)</f>
        <v>2</v>
      </c>
      <c r="Q29" s="179"/>
      <c r="R29" s="179"/>
      <c r="S29" s="179">
        <f>SUM(S30)</f>
        <v>3</v>
      </c>
      <c r="T29" s="179"/>
      <c r="U29" s="179"/>
      <c r="V29" s="179" t="s">
        <v>89</v>
      </c>
      <c r="W29" s="179"/>
      <c r="X29" s="179"/>
      <c r="Y29" s="182">
        <f>J29/S29</f>
        <v>2.3333333333333335</v>
      </c>
      <c r="Z29" s="182"/>
      <c r="AA29" s="182"/>
      <c r="AB29" s="183"/>
    </row>
    <row r="30" spans="2:28" s="37" customFormat="1" ht="18" customHeight="1">
      <c r="B30" s="19"/>
      <c r="C30" s="208" t="s">
        <v>294</v>
      </c>
      <c r="D30" s="208"/>
      <c r="E30" s="208"/>
      <c r="F30" s="208"/>
      <c r="G30" s="208"/>
      <c r="H30" s="208"/>
      <c r="I30" s="88"/>
      <c r="J30" s="157">
        <v>7</v>
      </c>
      <c r="K30" s="158"/>
      <c r="L30" s="158"/>
      <c r="M30" s="158">
        <v>5</v>
      </c>
      <c r="N30" s="158"/>
      <c r="O30" s="158"/>
      <c r="P30" s="158">
        <v>2</v>
      </c>
      <c r="Q30" s="158"/>
      <c r="R30" s="158"/>
      <c r="S30" s="158">
        <v>3</v>
      </c>
      <c r="T30" s="158"/>
      <c r="U30" s="158"/>
      <c r="V30" s="158" t="s">
        <v>310</v>
      </c>
      <c r="W30" s="158"/>
      <c r="X30" s="158"/>
      <c r="Y30" s="177">
        <f>J30/S30</f>
        <v>2.3333333333333335</v>
      </c>
      <c r="Z30" s="177"/>
      <c r="AA30" s="177"/>
      <c r="AB30" s="178"/>
    </row>
    <row r="31" spans="2:28" ht="18" customHeight="1">
      <c r="B31" s="19"/>
      <c r="C31" s="19"/>
      <c r="D31" s="19"/>
      <c r="E31" s="19"/>
      <c r="F31" s="19"/>
      <c r="G31" s="19"/>
      <c r="H31" s="19"/>
      <c r="I31" s="20"/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77"/>
      <c r="Z31" s="177"/>
      <c r="AA31" s="177"/>
      <c r="AB31" s="184"/>
    </row>
    <row r="32" spans="2:28" ht="15.75" customHeight="1">
      <c r="B32" s="220" t="s">
        <v>280</v>
      </c>
      <c r="C32" s="220"/>
      <c r="D32" s="220"/>
      <c r="E32" s="220"/>
      <c r="F32" s="220"/>
      <c r="G32" s="220"/>
      <c r="H32" s="64"/>
      <c r="I32" s="65"/>
      <c r="J32" s="163">
        <f aca="true" t="shared" si="2" ref="J32:J39">SUM(M32:R32)</f>
        <v>844</v>
      </c>
      <c r="K32" s="159"/>
      <c r="L32" s="159"/>
      <c r="M32" s="159">
        <f>SUM(M33:O39)</f>
        <v>425</v>
      </c>
      <c r="N32" s="159"/>
      <c r="O32" s="159"/>
      <c r="P32" s="159">
        <f>SUM(P33:R39)</f>
        <v>419</v>
      </c>
      <c r="Q32" s="159"/>
      <c r="R32" s="159"/>
      <c r="S32" s="159">
        <f>SUM(S33:U39)</f>
        <v>37</v>
      </c>
      <c r="T32" s="159"/>
      <c r="U32" s="159"/>
      <c r="V32" s="159">
        <f>SUM(V33:X39)</f>
        <v>57</v>
      </c>
      <c r="W32" s="159"/>
      <c r="X32" s="159"/>
      <c r="Y32" s="186">
        <f aca="true" t="shared" si="3" ref="Y32:Y39">J32/S32</f>
        <v>22.81081081081081</v>
      </c>
      <c r="Z32" s="186"/>
      <c r="AA32" s="186"/>
      <c r="AB32" s="187"/>
    </row>
    <row r="33" spans="2:28" s="37" customFormat="1" ht="18" customHeight="1">
      <c r="B33" s="19"/>
      <c r="C33" s="203" t="s">
        <v>311</v>
      </c>
      <c r="D33" s="203"/>
      <c r="E33" s="203"/>
      <c r="F33" s="203"/>
      <c r="G33" s="203"/>
      <c r="H33" s="203"/>
      <c r="I33" s="20"/>
      <c r="J33" s="157">
        <f t="shared" si="2"/>
        <v>154</v>
      </c>
      <c r="K33" s="158"/>
      <c r="L33" s="158"/>
      <c r="M33" s="158">
        <v>86</v>
      </c>
      <c r="N33" s="158"/>
      <c r="O33" s="158"/>
      <c r="P33" s="158">
        <v>68</v>
      </c>
      <c r="Q33" s="158"/>
      <c r="R33" s="158"/>
      <c r="S33" s="158">
        <v>6</v>
      </c>
      <c r="T33" s="158"/>
      <c r="U33" s="158"/>
      <c r="V33" s="158">
        <v>7</v>
      </c>
      <c r="W33" s="158"/>
      <c r="X33" s="158"/>
      <c r="Y33" s="177">
        <f t="shared" si="3"/>
        <v>25.666666666666668</v>
      </c>
      <c r="Z33" s="177"/>
      <c r="AA33" s="177"/>
      <c r="AB33" s="178"/>
    </row>
    <row r="34" spans="2:28" ht="18" customHeight="1">
      <c r="B34" s="19"/>
      <c r="C34" s="203" t="s">
        <v>276</v>
      </c>
      <c r="D34" s="203"/>
      <c r="E34" s="203"/>
      <c r="F34" s="203"/>
      <c r="G34" s="203"/>
      <c r="H34" s="203"/>
      <c r="I34" s="30"/>
      <c r="J34" s="157">
        <f t="shared" si="2"/>
        <v>221</v>
      </c>
      <c r="K34" s="158"/>
      <c r="L34" s="158"/>
      <c r="M34" s="158">
        <v>102</v>
      </c>
      <c r="N34" s="158"/>
      <c r="O34" s="158"/>
      <c r="P34" s="158">
        <v>119</v>
      </c>
      <c r="Q34" s="158"/>
      <c r="R34" s="158"/>
      <c r="S34" s="158">
        <v>8</v>
      </c>
      <c r="T34" s="158"/>
      <c r="U34" s="158"/>
      <c r="V34" s="158">
        <v>10</v>
      </c>
      <c r="W34" s="158"/>
      <c r="X34" s="158"/>
      <c r="Y34" s="177">
        <f t="shared" si="3"/>
        <v>27.625</v>
      </c>
      <c r="Z34" s="177"/>
      <c r="AA34" s="177"/>
      <c r="AB34" s="178"/>
    </row>
    <row r="35" spans="2:28" ht="18" customHeight="1">
      <c r="B35" s="19"/>
      <c r="C35" s="203" t="s">
        <v>277</v>
      </c>
      <c r="D35" s="203"/>
      <c r="E35" s="203"/>
      <c r="F35" s="203"/>
      <c r="G35" s="203"/>
      <c r="H35" s="203"/>
      <c r="I35" s="30"/>
      <c r="J35" s="157">
        <f t="shared" si="2"/>
        <v>49</v>
      </c>
      <c r="K35" s="158"/>
      <c r="L35" s="158"/>
      <c r="M35" s="158">
        <v>21</v>
      </c>
      <c r="N35" s="158"/>
      <c r="O35" s="158"/>
      <c r="P35" s="158">
        <v>28</v>
      </c>
      <c r="Q35" s="158"/>
      <c r="R35" s="158"/>
      <c r="S35" s="158">
        <v>3</v>
      </c>
      <c r="T35" s="158"/>
      <c r="U35" s="158"/>
      <c r="V35" s="158">
        <v>7</v>
      </c>
      <c r="W35" s="158"/>
      <c r="X35" s="158"/>
      <c r="Y35" s="177">
        <f t="shared" si="3"/>
        <v>16.333333333333332</v>
      </c>
      <c r="Z35" s="177"/>
      <c r="AA35" s="177"/>
      <c r="AB35" s="178"/>
    </row>
    <row r="36" spans="2:28" ht="18" customHeight="1">
      <c r="B36" s="19"/>
      <c r="C36" s="203" t="s">
        <v>278</v>
      </c>
      <c r="D36" s="203"/>
      <c r="E36" s="203"/>
      <c r="F36" s="203"/>
      <c r="G36" s="203"/>
      <c r="H36" s="203"/>
      <c r="I36" s="30"/>
      <c r="J36" s="157">
        <f t="shared" si="2"/>
        <v>118</v>
      </c>
      <c r="K36" s="158"/>
      <c r="L36" s="158"/>
      <c r="M36" s="158">
        <v>51</v>
      </c>
      <c r="N36" s="158"/>
      <c r="O36" s="158"/>
      <c r="P36" s="158">
        <v>67</v>
      </c>
      <c r="Q36" s="158"/>
      <c r="R36" s="158"/>
      <c r="S36" s="158">
        <v>5</v>
      </c>
      <c r="T36" s="158"/>
      <c r="U36" s="158"/>
      <c r="V36" s="158">
        <v>8</v>
      </c>
      <c r="W36" s="158"/>
      <c r="X36" s="158"/>
      <c r="Y36" s="177">
        <f t="shared" si="3"/>
        <v>23.6</v>
      </c>
      <c r="Z36" s="177"/>
      <c r="AA36" s="177"/>
      <c r="AB36" s="178"/>
    </row>
    <row r="37" spans="2:28" ht="18" customHeight="1">
      <c r="B37" s="19"/>
      <c r="C37" s="203" t="s">
        <v>279</v>
      </c>
      <c r="D37" s="203"/>
      <c r="E37" s="203"/>
      <c r="F37" s="203"/>
      <c r="G37" s="203"/>
      <c r="H37" s="203"/>
      <c r="I37" s="30"/>
      <c r="J37" s="157">
        <f t="shared" si="2"/>
        <v>85</v>
      </c>
      <c r="K37" s="158"/>
      <c r="L37" s="158"/>
      <c r="M37" s="158">
        <v>44</v>
      </c>
      <c r="N37" s="158"/>
      <c r="O37" s="158"/>
      <c r="P37" s="158">
        <v>41</v>
      </c>
      <c r="Q37" s="158"/>
      <c r="R37" s="158"/>
      <c r="S37" s="158">
        <v>4</v>
      </c>
      <c r="T37" s="158"/>
      <c r="U37" s="158"/>
      <c r="V37" s="158">
        <v>8</v>
      </c>
      <c r="W37" s="158"/>
      <c r="X37" s="158"/>
      <c r="Y37" s="177">
        <f t="shared" si="3"/>
        <v>21.25</v>
      </c>
      <c r="Z37" s="177"/>
      <c r="AA37" s="177"/>
      <c r="AB37" s="178"/>
    </row>
    <row r="38" spans="2:28" ht="18" customHeight="1">
      <c r="B38" s="19"/>
      <c r="C38" s="203" t="s">
        <v>186</v>
      </c>
      <c r="D38" s="203"/>
      <c r="E38" s="203"/>
      <c r="F38" s="203"/>
      <c r="G38" s="203"/>
      <c r="H38" s="203"/>
      <c r="I38" s="30"/>
      <c r="J38" s="157">
        <f t="shared" si="2"/>
        <v>107</v>
      </c>
      <c r="K38" s="158"/>
      <c r="L38" s="158"/>
      <c r="M38" s="158">
        <v>67</v>
      </c>
      <c r="N38" s="158"/>
      <c r="O38" s="158"/>
      <c r="P38" s="158">
        <v>40</v>
      </c>
      <c r="Q38" s="158"/>
      <c r="R38" s="158"/>
      <c r="S38" s="158">
        <v>5</v>
      </c>
      <c r="T38" s="158"/>
      <c r="U38" s="158"/>
      <c r="V38" s="158">
        <v>8</v>
      </c>
      <c r="W38" s="158"/>
      <c r="X38" s="158"/>
      <c r="Y38" s="177">
        <f t="shared" si="3"/>
        <v>21.4</v>
      </c>
      <c r="Z38" s="177"/>
      <c r="AA38" s="177"/>
      <c r="AB38" s="178"/>
    </row>
    <row r="39" spans="1:28" ht="18" customHeight="1" thickBot="1">
      <c r="A39" s="63"/>
      <c r="B39" s="19"/>
      <c r="C39" s="203" t="s">
        <v>187</v>
      </c>
      <c r="D39" s="203"/>
      <c r="E39" s="203"/>
      <c r="F39" s="203"/>
      <c r="G39" s="203"/>
      <c r="H39" s="203"/>
      <c r="I39" s="30"/>
      <c r="J39" s="188">
        <f t="shared" si="2"/>
        <v>110</v>
      </c>
      <c r="K39" s="142"/>
      <c r="L39" s="142"/>
      <c r="M39" s="142">
        <v>54</v>
      </c>
      <c r="N39" s="142"/>
      <c r="O39" s="142"/>
      <c r="P39" s="142">
        <v>56</v>
      </c>
      <c r="Q39" s="142"/>
      <c r="R39" s="142"/>
      <c r="S39" s="142">
        <v>6</v>
      </c>
      <c r="T39" s="142"/>
      <c r="U39" s="142"/>
      <c r="V39" s="142">
        <v>9</v>
      </c>
      <c r="W39" s="142"/>
      <c r="X39" s="142"/>
      <c r="Y39" s="177">
        <f t="shared" si="3"/>
        <v>18.333333333333332</v>
      </c>
      <c r="Z39" s="177"/>
      <c r="AA39" s="177"/>
      <c r="AB39" s="178"/>
    </row>
    <row r="40" spans="1:28" ht="17.2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9"/>
      <c r="W40" s="19"/>
      <c r="X40" s="135" t="s">
        <v>312</v>
      </c>
      <c r="Y40" s="133"/>
      <c r="Z40" s="133"/>
      <c r="AA40" s="133"/>
      <c r="AB40" s="133"/>
    </row>
    <row r="41" spans="3:28" ht="15" customHeight="1">
      <c r="C41" s="19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W41" s="145" t="s">
        <v>313</v>
      </c>
      <c r="X41" s="140"/>
      <c r="Y41" s="140"/>
      <c r="Z41" s="140"/>
      <c r="AA41" s="140"/>
      <c r="AB41" s="140"/>
    </row>
    <row r="42" spans="23:28" ht="15" customHeight="1">
      <c r="W42" s="189" t="s">
        <v>314</v>
      </c>
      <c r="X42" s="189"/>
      <c r="Y42" s="189"/>
      <c r="Z42" s="189"/>
      <c r="AA42" s="189"/>
      <c r="AB42" s="189"/>
    </row>
    <row r="43" ht="24.75" customHeight="1"/>
    <row r="44" spans="1:28" s="1" customFormat="1" ht="24.75" customHeight="1">
      <c r="A44" s="165" t="s">
        <v>406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="1" customFormat="1" ht="12" customHeight="1" thickBot="1">
      <c r="A45" s="62"/>
    </row>
    <row r="46" spans="1:28" s="1" customFormat="1" ht="18" customHeight="1">
      <c r="A46" s="111" t="s">
        <v>91</v>
      </c>
      <c r="B46" s="111"/>
      <c r="C46" s="111"/>
      <c r="D46" s="111"/>
      <c r="E46" s="111"/>
      <c r="F46" s="111"/>
      <c r="G46" s="103"/>
      <c r="H46" s="198" t="s">
        <v>92</v>
      </c>
      <c r="I46" s="199"/>
      <c r="J46" s="199"/>
      <c r="K46" s="198" t="s">
        <v>93</v>
      </c>
      <c r="L46" s="199"/>
      <c r="M46" s="199"/>
      <c r="N46" s="198" t="s">
        <v>94</v>
      </c>
      <c r="O46" s="199"/>
      <c r="P46" s="199"/>
      <c r="Q46" s="198" t="s">
        <v>95</v>
      </c>
      <c r="R46" s="199"/>
      <c r="S46" s="199"/>
      <c r="T46" s="201" t="s">
        <v>96</v>
      </c>
      <c r="U46" s="201"/>
      <c r="V46" s="201"/>
      <c r="W46" s="201" t="s">
        <v>97</v>
      </c>
      <c r="X46" s="201"/>
      <c r="Y46" s="201"/>
      <c r="Z46" s="201" t="s">
        <v>98</v>
      </c>
      <c r="AA46" s="201"/>
      <c r="AB46" s="202"/>
    </row>
    <row r="47" spans="1:28" s="1" customFormat="1" ht="18" customHeight="1">
      <c r="A47" s="172"/>
      <c r="B47" s="172"/>
      <c r="C47" s="172"/>
      <c r="D47" s="172"/>
      <c r="E47" s="172"/>
      <c r="F47" s="172"/>
      <c r="G47" s="173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128" t="s">
        <v>99</v>
      </c>
      <c r="U47" s="128"/>
      <c r="V47" s="128"/>
      <c r="W47" s="128" t="s">
        <v>99</v>
      </c>
      <c r="X47" s="128"/>
      <c r="Y47" s="128"/>
      <c r="Z47" s="128" t="s">
        <v>61</v>
      </c>
      <c r="AA47" s="128"/>
      <c r="AB47" s="129"/>
    </row>
    <row r="48" spans="1:28" ht="19.5" customHeight="1">
      <c r="A48" s="176" t="s">
        <v>366</v>
      </c>
      <c r="B48" s="176"/>
      <c r="C48" s="176"/>
      <c r="D48" s="26" t="s">
        <v>19</v>
      </c>
      <c r="E48" s="27" t="s">
        <v>100</v>
      </c>
      <c r="F48" s="203" t="s">
        <v>231</v>
      </c>
      <c r="G48" s="216"/>
      <c r="H48" s="157">
        <v>16</v>
      </c>
      <c r="I48" s="158"/>
      <c r="J48" s="158"/>
      <c r="K48" s="158">
        <v>24</v>
      </c>
      <c r="L48" s="158"/>
      <c r="M48" s="158"/>
      <c r="N48" s="158">
        <v>590</v>
      </c>
      <c r="O48" s="158"/>
      <c r="P48" s="158"/>
      <c r="Q48" s="158">
        <v>44</v>
      </c>
      <c r="R48" s="158"/>
      <c r="S48" s="158"/>
      <c r="T48" s="158">
        <v>376092</v>
      </c>
      <c r="U48" s="158"/>
      <c r="V48" s="158"/>
      <c r="W48" s="158">
        <v>34681</v>
      </c>
      <c r="X48" s="158"/>
      <c r="Y48" s="158"/>
      <c r="Z48" s="158">
        <v>5200</v>
      </c>
      <c r="AA48" s="158"/>
      <c r="AB48" s="158"/>
    </row>
    <row r="49" spans="2:28" ht="19.5" customHeight="1">
      <c r="B49" s="203"/>
      <c r="C49" s="203"/>
      <c r="D49" s="26" t="s">
        <v>19</v>
      </c>
      <c r="E49" s="27" t="s">
        <v>232</v>
      </c>
      <c r="F49" s="203"/>
      <c r="G49" s="216"/>
      <c r="H49" s="157">
        <v>16</v>
      </c>
      <c r="I49" s="158"/>
      <c r="J49" s="158"/>
      <c r="K49" s="158">
        <v>27</v>
      </c>
      <c r="L49" s="158"/>
      <c r="M49" s="158"/>
      <c r="N49" s="158">
        <v>585</v>
      </c>
      <c r="O49" s="158"/>
      <c r="P49" s="158"/>
      <c r="Q49" s="158">
        <v>49</v>
      </c>
      <c r="R49" s="158"/>
      <c r="S49" s="158"/>
      <c r="T49" s="158">
        <v>359934</v>
      </c>
      <c r="U49" s="158"/>
      <c r="V49" s="158"/>
      <c r="W49" s="158">
        <v>34708</v>
      </c>
      <c r="X49" s="158"/>
      <c r="Y49" s="158"/>
      <c r="Z49" s="158">
        <v>5500</v>
      </c>
      <c r="AA49" s="158"/>
      <c r="AB49" s="158"/>
    </row>
    <row r="50" spans="1:28" ht="19.5" customHeight="1" thickBot="1">
      <c r="A50" s="87"/>
      <c r="B50" s="217"/>
      <c r="C50" s="217"/>
      <c r="D50" s="23" t="s">
        <v>19</v>
      </c>
      <c r="E50" s="24" t="s">
        <v>367</v>
      </c>
      <c r="F50" s="217"/>
      <c r="G50" s="218"/>
      <c r="H50" s="204">
        <v>16</v>
      </c>
      <c r="I50" s="205"/>
      <c r="J50" s="205"/>
      <c r="K50" s="205">
        <v>24</v>
      </c>
      <c r="L50" s="205"/>
      <c r="M50" s="205"/>
      <c r="N50" s="205">
        <v>539</v>
      </c>
      <c r="O50" s="205"/>
      <c r="P50" s="205"/>
      <c r="Q50" s="205">
        <v>45</v>
      </c>
      <c r="R50" s="205"/>
      <c r="S50" s="205"/>
      <c r="T50" s="205">
        <v>352440</v>
      </c>
      <c r="U50" s="205"/>
      <c r="V50" s="205"/>
      <c r="W50" s="205">
        <v>33522</v>
      </c>
      <c r="X50" s="205"/>
      <c r="Y50" s="205"/>
      <c r="Z50" s="205">
        <v>5500</v>
      </c>
      <c r="AA50" s="205"/>
      <c r="AB50" s="205"/>
    </row>
    <row r="51" spans="2:28" ht="18" customHeight="1">
      <c r="B51" s="38"/>
      <c r="C51" s="38"/>
      <c r="D51" s="38"/>
      <c r="E51" s="38"/>
      <c r="F51" s="38"/>
      <c r="G51" s="3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35" t="s">
        <v>50</v>
      </c>
      <c r="X51" s="136"/>
      <c r="Y51" s="136"/>
      <c r="Z51" s="136"/>
      <c r="AA51" s="136"/>
      <c r="AB51" s="136"/>
    </row>
  </sheetData>
  <mergeCells count="300">
    <mergeCell ref="C38:H38"/>
    <mergeCell ref="C39:H39"/>
    <mergeCell ref="C27:H27"/>
    <mergeCell ref="C33:H33"/>
    <mergeCell ref="C34:H34"/>
    <mergeCell ref="C35:H35"/>
    <mergeCell ref="C30:H30"/>
    <mergeCell ref="B29:G29"/>
    <mergeCell ref="B32:G32"/>
    <mergeCell ref="C36:H36"/>
    <mergeCell ref="C37:H37"/>
    <mergeCell ref="C23:H23"/>
    <mergeCell ref="C24:H24"/>
    <mergeCell ref="C25:H25"/>
    <mergeCell ref="C26:H26"/>
    <mergeCell ref="J33:L33"/>
    <mergeCell ref="M33:O33"/>
    <mergeCell ref="X40:AB40"/>
    <mergeCell ref="J34:L34"/>
    <mergeCell ref="J36:L36"/>
    <mergeCell ref="Y33:AB33"/>
    <mergeCell ref="Y37:AB37"/>
    <mergeCell ref="M37:O37"/>
    <mergeCell ref="J38:L38"/>
    <mergeCell ref="M38:O38"/>
    <mergeCell ref="J29:L29"/>
    <mergeCell ref="M29:O29"/>
    <mergeCell ref="M30:O30"/>
    <mergeCell ref="J30:L30"/>
    <mergeCell ref="H46:J47"/>
    <mergeCell ref="K46:M47"/>
    <mergeCell ref="N46:P47"/>
    <mergeCell ref="A46:G47"/>
    <mergeCell ref="K48:M48"/>
    <mergeCell ref="N48:P48"/>
    <mergeCell ref="Q48:S48"/>
    <mergeCell ref="J32:L32"/>
    <mergeCell ref="M32:O32"/>
    <mergeCell ref="J35:L35"/>
    <mergeCell ref="P35:R35"/>
    <mergeCell ref="P34:R34"/>
    <mergeCell ref="J37:L37"/>
    <mergeCell ref="D41:R41"/>
    <mergeCell ref="Q50:S50"/>
    <mergeCell ref="B49:C49"/>
    <mergeCell ref="H49:J49"/>
    <mergeCell ref="K49:M49"/>
    <mergeCell ref="B50:C50"/>
    <mergeCell ref="F48:G48"/>
    <mergeCell ref="F49:G49"/>
    <mergeCell ref="F50:G50"/>
    <mergeCell ref="P5:R5"/>
    <mergeCell ref="M5:O5"/>
    <mergeCell ref="J5:L5"/>
    <mergeCell ref="B11:G11"/>
    <mergeCell ref="B9:G9"/>
    <mergeCell ref="C12:H12"/>
    <mergeCell ref="C13:H13"/>
    <mergeCell ref="A3:I4"/>
    <mergeCell ref="B5:D5"/>
    <mergeCell ref="G5:I5"/>
    <mergeCell ref="J4:L4"/>
    <mergeCell ref="M4:O4"/>
    <mergeCell ref="P4:R4"/>
    <mergeCell ref="J7:L7"/>
    <mergeCell ref="M7:O7"/>
    <mergeCell ref="S7:U7"/>
    <mergeCell ref="V7:X7"/>
    <mergeCell ref="P7:R7"/>
    <mergeCell ref="C6:D6"/>
    <mergeCell ref="C7:D7"/>
    <mergeCell ref="G6:H6"/>
    <mergeCell ref="G7:H7"/>
    <mergeCell ref="J6:L6"/>
    <mergeCell ref="M6:O6"/>
    <mergeCell ref="P6:R6"/>
    <mergeCell ref="C21:H21"/>
    <mergeCell ref="C14:H14"/>
    <mergeCell ref="C15:H15"/>
    <mergeCell ref="C16:H16"/>
    <mergeCell ref="C17:H17"/>
    <mergeCell ref="W51:AB51"/>
    <mergeCell ref="W48:Y48"/>
    <mergeCell ref="Z48:AB48"/>
    <mergeCell ref="H50:J50"/>
    <mergeCell ref="K50:M50"/>
    <mergeCell ref="N50:P50"/>
    <mergeCell ref="W50:Y50"/>
    <mergeCell ref="Z50:AB50"/>
    <mergeCell ref="T50:V50"/>
    <mergeCell ref="H48:J48"/>
    <mergeCell ref="J12:L12"/>
    <mergeCell ref="M12:O12"/>
    <mergeCell ref="J15:L15"/>
    <mergeCell ref="Z49:AB49"/>
    <mergeCell ref="N49:P49"/>
    <mergeCell ref="Q49:S49"/>
    <mergeCell ref="T49:V49"/>
    <mergeCell ref="W49:Y49"/>
    <mergeCell ref="P29:R29"/>
    <mergeCell ref="T48:V48"/>
    <mergeCell ref="S13:U13"/>
    <mergeCell ref="V13:X13"/>
    <mergeCell ref="S12:U12"/>
    <mergeCell ref="P12:R12"/>
    <mergeCell ref="V12:X12"/>
    <mergeCell ref="C22:H22"/>
    <mergeCell ref="P16:R16"/>
    <mergeCell ref="S16:U16"/>
    <mergeCell ref="P17:R17"/>
    <mergeCell ref="S17:U17"/>
    <mergeCell ref="S21:U21"/>
    <mergeCell ref="J19:L19"/>
    <mergeCell ref="C18:H18"/>
    <mergeCell ref="C19:H19"/>
    <mergeCell ref="C20:H20"/>
    <mergeCell ref="M23:O23"/>
    <mergeCell ref="P23:R23"/>
    <mergeCell ref="M15:O15"/>
    <mergeCell ref="P15:R15"/>
    <mergeCell ref="P19:R19"/>
    <mergeCell ref="J16:L16"/>
    <mergeCell ref="M16:O16"/>
    <mergeCell ref="J17:L17"/>
    <mergeCell ref="M17:O17"/>
    <mergeCell ref="Z47:AB47"/>
    <mergeCell ref="W47:Y47"/>
    <mergeCell ref="T47:V47"/>
    <mergeCell ref="T46:V46"/>
    <mergeCell ref="W46:Y46"/>
    <mergeCell ref="Z46:AB46"/>
    <mergeCell ref="Q46:S47"/>
    <mergeCell ref="P22:R22"/>
    <mergeCell ref="S25:U25"/>
    <mergeCell ref="S24:U24"/>
    <mergeCell ref="P27:R27"/>
    <mergeCell ref="S27:U27"/>
    <mergeCell ref="P26:R26"/>
    <mergeCell ref="S26:U26"/>
    <mergeCell ref="S33:U33"/>
    <mergeCell ref="P38:R38"/>
    <mergeCell ref="V21:X21"/>
    <mergeCell ref="P20:R20"/>
    <mergeCell ref="S20:U20"/>
    <mergeCell ref="V20:X20"/>
    <mergeCell ref="J20:L20"/>
    <mergeCell ref="M20:O20"/>
    <mergeCell ref="M19:O19"/>
    <mergeCell ref="J18:L18"/>
    <mergeCell ref="V24:X24"/>
    <mergeCell ref="Y21:AB21"/>
    <mergeCell ref="M22:O22"/>
    <mergeCell ref="J21:L21"/>
    <mergeCell ref="M21:O21"/>
    <mergeCell ref="P21:R21"/>
    <mergeCell ref="V23:X23"/>
    <mergeCell ref="S23:U23"/>
    <mergeCell ref="V22:X22"/>
    <mergeCell ref="J23:L23"/>
    <mergeCell ref="Y26:AB26"/>
    <mergeCell ref="Y25:AB25"/>
    <mergeCell ref="Y24:AB24"/>
    <mergeCell ref="M13:O13"/>
    <mergeCell ref="S22:U22"/>
    <mergeCell ref="S19:U19"/>
    <mergeCell ref="V19:X19"/>
    <mergeCell ref="M18:O18"/>
    <mergeCell ref="P18:R18"/>
    <mergeCell ref="S18:U18"/>
    <mergeCell ref="M26:O26"/>
    <mergeCell ref="J27:L27"/>
    <mergeCell ref="M27:O27"/>
    <mergeCell ref="V25:X25"/>
    <mergeCell ref="V26:X26"/>
    <mergeCell ref="J8:L8"/>
    <mergeCell ref="M8:O8"/>
    <mergeCell ref="P8:R8"/>
    <mergeCell ref="J28:L28"/>
    <mergeCell ref="M28:O28"/>
    <mergeCell ref="P28:R28"/>
    <mergeCell ref="J25:L25"/>
    <mergeCell ref="M25:O25"/>
    <mergeCell ref="P25:R25"/>
    <mergeCell ref="J26:L26"/>
    <mergeCell ref="J24:L24"/>
    <mergeCell ref="M24:O24"/>
    <mergeCell ref="P24:R24"/>
    <mergeCell ref="M9:O9"/>
    <mergeCell ref="P11:R11"/>
    <mergeCell ref="J11:L11"/>
    <mergeCell ref="J13:L13"/>
    <mergeCell ref="J9:L9"/>
    <mergeCell ref="M11:O11"/>
    <mergeCell ref="J22:L22"/>
    <mergeCell ref="Y28:AB28"/>
    <mergeCell ref="Y22:AB22"/>
    <mergeCell ref="S11:U11"/>
    <mergeCell ref="S28:U28"/>
    <mergeCell ref="V27:X27"/>
    <mergeCell ref="Y27:AB27"/>
    <mergeCell ref="Y23:AB23"/>
    <mergeCell ref="Y15:AB15"/>
    <mergeCell ref="Y14:AB14"/>
    <mergeCell ref="V28:X28"/>
    <mergeCell ref="M31:O31"/>
    <mergeCell ref="J31:L31"/>
    <mergeCell ref="Y35:AB35"/>
    <mergeCell ref="M36:O36"/>
    <mergeCell ref="P33:R33"/>
    <mergeCell ref="V34:X34"/>
    <mergeCell ref="M34:O34"/>
    <mergeCell ref="M35:O35"/>
    <mergeCell ref="S32:U32"/>
    <mergeCell ref="V32:X32"/>
    <mergeCell ref="Y2:AB2"/>
    <mergeCell ref="J3:R3"/>
    <mergeCell ref="S38:U38"/>
    <mergeCell ref="P37:R37"/>
    <mergeCell ref="S37:U37"/>
    <mergeCell ref="P36:R36"/>
    <mergeCell ref="S36:U36"/>
    <mergeCell ref="Y32:AB32"/>
    <mergeCell ref="P30:R30"/>
    <mergeCell ref="S30:U30"/>
    <mergeCell ref="Y3:AB3"/>
    <mergeCell ref="Y4:AB4"/>
    <mergeCell ref="S3:U4"/>
    <mergeCell ref="V3:X4"/>
    <mergeCell ref="P32:R32"/>
    <mergeCell ref="P31:R31"/>
    <mergeCell ref="V29:X29"/>
    <mergeCell ref="V38:X38"/>
    <mergeCell ref="S31:U31"/>
    <mergeCell ref="V37:X37"/>
    <mergeCell ref="S35:U35"/>
    <mergeCell ref="V35:X35"/>
    <mergeCell ref="S34:U34"/>
    <mergeCell ref="V33:X33"/>
    <mergeCell ref="Y30:AB30"/>
    <mergeCell ref="V30:X30"/>
    <mergeCell ref="Y29:AB29"/>
    <mergeCell ref="V36:X36"/>
    <mergeCell ref="Y36:AB36"/>
    <mergeCell ref="Y34:AB34"/>
    <mergeCell ref="V31:X31"/>
    <mergeCell ref="Y31:AB31"/>
    <mergeCell ref="W42:AB42"/>
    <mergeCell ref="Y38:AB38"/>
    <mergeCell ref="Y39:AB39"/>
    <mergeCell ref="V39:X39"/>
    <mergeCell ref="W41:AB41"/>
    <mergeCell ref="J39:L39"/>
    <mergeCell ref="M39:O39"/>
    <mergeCell ref="P39:R39"/>
    <mergeCell ref="S39:U39"/>
    <mergeCell ref="P9:R9"/>
    <mergeCell ref="V9:X9"/>
    <mergeCell ref="Y9:AB9"/>
    <mergeCell ref="V10:X10"/>
    <mergeCell ref="Y10:AB10"/>
    <mergeCell ref="S15:U15"/>
    <mergeCell ref="J10:L10"/>
    <mergeCell ref="M10:O10"/>
    <mergeCell ref="P10:R10"/>
    <mergeCell ref="S10:U10"/>
    <mergeCell ref="P14:R14"/>
    <mergeCell ref="S14:U14"/>
    <mergeCell ref="J14:L14"/>
    <mergeCell ref="M14:O14"/>
    <mergeCell ref="P13:R13"/>
    <mergeCell ref="Y13:AB13"/>
    <mergeCell ref="S6:U6"/>
    <mergeCell ref="Y17:AB17"/>
    <mergeCell ref="Y5:AB5"/>
    <mergeCell ref="V5:X5"/>
    <mergeCell ref="S5:U5"/>
    <mergeCell ref="V6:X6"/>
    <mergeCell ref="Y6:AB6"/>
    <mergeCell ref="S9:U9"/>
    <mergeCell ref="S8:U8"/>
    <mergeCell ref="V17:X17"/>
    <mergeCell ref="Y7:AB7"/>
    <mergeCell ref="S29:U29"/>
    <mergeCell ref="Y16:AB16"/>
    <mergeCell ref="Y19:AB19"/>
    <mergeCell ref="Y20:AB20"/>
    <mergeCell ref="Y11:AB11"/>
    <mergeCell ref="Y12:AB12"/>
    <mergeCell ref="V8:X8"/>
    <mergeCell ref="Y8:AB8"/>
    <mergeCell ref="A40:U40"/>
    <mergeCell ref="A48:C48"/>
    <mergeCell ref="A44:AB44"/>
    <mergeCell ref="A1:AB1"/>
    <mergeCell ref="Y18:AB18"/>
    <mergeCell ref="V11:X11"/>
    <mergeCell ref="V18:X18"/>
    <mergeCell ref="V15:X15"/>
    <mergeCell ref="V14:X14"/>
    <mergeCell ref="V16:X1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75" zoomScaleNormal="75" workbookViewId="0" topLeftCell="A1">
      <selection activeCell="A1" sqref="A1:AE1"/>
    </sheetView>
  </sheetViews>
  <sheetFormatPr defaultColWidth="9.00390625" defaultRowHeight="25.5" customHeight="1"/>
  <cols>
    <col min="1" max="1" width="1.625" style="1" customWidth="1"/>
    <col min="2" max="10" width="3.375" style="1" customWidth="1"/>
    <col min="11" max="11" width="2.125" style="1" customWidth="1"/>
    <col min="12" max="16384" width="3.625" style="1" customWidth="1"/>
  </cols>
  <sheetData>
    <row r="1" spans="2:63" s="21" customFormat="1" ht="25.5" customHeight="1">
      <c r="B1" s="242" t="s">
        <v>407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 t="s">
        <v>101</v>
      </c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</row>
    <row r="2" spans="60:63" ht="25.5" customHeight="1" thickBot="1">
      <c r="BH2" s="246" t="s">
        <v>39</v>
      </c>
      <c r="BI2" s="247"/>
      <c r="BJ2" s="247"/>
      <c r="BK2" s="247"/>
    </row>
    <row r="3" spans="1:63" s="21" customFormat="1" ht="25.5" customHeight="1">
      <c r="A3" s="104" t="s">
        <v>281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94" t="s">
        <v>103</v>
      </c>
      <c r="M3" s="194"/>
      <c r="N3" s="194"/>
      <c r="O3" s="194"/>
      <c r="P3" s="194"/>
      <c r="Q3" s="194"/>
      <c r="R3" s="194"/>
      <c r="S3" s="194"/>
      <c r="T3" s="194"/>
      <c r="U3" s="194" t="s">
        <v>104</v>
      </c>
      <c r="V3" s="194"/>
      <c r="W3" s="194"/>
      <c r="X3" s="194"/>
      <c r="Y3" s="194"/>
      <c r="Z3" s="194"/>
      <c r="AA3" s="194" t="s">
        <v>105</v>
      </c>
      <c r="AB3" s="194"/>
      <c r="AC3" s="194"/>
      <c r="AD3" s="194"/>
      <c r="AE3" s="194"/>
      <c r="AF3" s="194"/>
      <c r="AG3" s="194" t="s">
        <v>106</v>
      </c>
      <c r="AH3" s="194"/>
      <c r="AI3" s="194"/>
      <c r="AJ3" s="194"/>
      <c r="AK3" s="194"/>
      <c r="AL3" s="194"/>
      <c r="AM3" s="194" t="s">
        <v>107</v>
      </c>
      <c r="AN3" s="194"/>
      <c r="AO3" s="194"/>
      <c r="AP3" s="194"/>
      <c r="AQ3" s="194"/>
      <c r="AR3" s="194"/>
      <c r="AS3" s="194" t="s">
        <v>108</v>
      </c>
      <c r="AT3" s="194"/>
      <c r="AU3" s="194"/>
      <c r="AV3" s="194"/>
      <c r="AW3" s="194"/>
      <c r="AX3" s="194"/>
      <c r="AY3" s="194" t="s">
        <v>109</v>
      </c>
      <c r="AZ3" s="194"/>
      <c r="BA3" s="194"/>
      <c r="BB3" s="194"/>
      <c r="BC3" s="194"/>
      <c r="BD3" s="194"/>
      <c r="BE3" s="194" t="s">
        <v>110</v>
      </c>
      <c r="BF3" s="195"/>
      <c r="BG3" s="194" t="s">
        <v>111</v>
      </c>
      <c r="BH3" s="195"/>
      <c r="BI3" s="248" t="s">
        <v>112</v>
      </c>
      <c r="BJ3" s="248"/>
      <c r="BK3" s="249"/>
    </row>
    <row r="4" spans="1:63" s="21" customFormat="1" ht="25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155" t="s">
        <v>85</v>
      </c>
      <c r="M4" s="155"/>
      <c r="N4" s="155"/>
      <c r="O4" s="155" t="s">
        <v>113</v>
      </c>
      <c r="P4" s="155"/>
      <c r="Q4" s="155"/>
      <c r="R4" s="155" t="s">
        <v>114</v>
      </c>
      <c r="S4" s="155"/>
      <c r="T4" s="155"/>
      <c r="U4" s="155" t="s">
        <v>115</v>
      </c>
      <c r="V4" s="155"/>
      <c r="W4" s="155" t="s">
        <v>113</v>
      </c>
      <c r="X4" s="155"/>
      <c r="Y4" s="155" t="s">
        <v>114</v>
      </c>
      <c r="Z4" s="155"/>
      <c r="AA4" s="155" t="s">
        <v>115</v>
      </c>
      <c r="AB4" s="155"/>
      <c r="AC4" s="155" t="s">
        <v>113</v>
      </c>
      <c r="AD4" s="155"/>
      <c r="AE4" s="155" t="s">
        <v>114</v>
      </c>
      <c r="AF4" s="155"/>
      <c r="AG4" s="155" t="s">
        <v>115</v>
      </c>
      <c r="AH4" s="155"/>
      <c r="AI4" s="155" t="s">
        <v>113</v>
      </c>
      <c r="AJ4" s="155"/>
      <c r="AK4" s="155" t="s">
        <v>114</v>
      </c>
      <c r="AL4" s="155"/>
      <c r="AM4" s="155" t="s">
        <v>115</v>
      </c>
      <c r="AN4" s="155"/>
      <c r="AO4" s="155" t="s">
        <v>113</v>
      </c>
      <c r="AP4" s="155"/>
      <c r="AQ4" s="155" t="s">
        <v>114</v>
      </c>
      <c r="AR4" s="155"/>
      <c r="AS4" s="155" t="s">
        <v>115</v>
      </c>
      <c r="AT4" s="155"/>
      <c r="AU4" s="155" t="s">
        <v>113</v>
      </c>
      <c r="AV4" s="155"/>
      <c r="AW4" s="155" t="s">
        <v>114</v>
      </c>
      <c r="AX4" s="155"/>
      <c r="AY4" s="155" t="s">
        <v>115</v>
      </c>
      <c r="AZ4" s="155"/>
      <c r="BA4" s="155" t="s">
        <v>113</v>
      </c>
      <c r="BB4" s="155"/>
      <c r="BC4" s="155" t="s">
        <v>114</v>
      </c>
      <c r="BD4" s="155"/>
      <c r="BE4" s="196"/>
      <c r="BF4" s="196"/>
      <c r="BG4" s="196"/>
      <c r="BH4" s="196"/>
      <c r="BI4" s="244" t="s">
        <v>116</v>
      </c>
      <c r="BJ4" s="244"/>
      <c r="BK4" s="245"/>
    </row>
    <row r="5" spans="2:63" ht="25.5" customHeight="1">
      <c r="B5" s="122" t="s">
        <v>117</v>
      </c>
      <c r="C5" s="122"/>
      <c r="D5" s="122"/>
      <c r="E5" s="8" t="s">
        <v>19</v>
      </c>
      <c r="F5" s="7" t="s">
        <v>227</v>
      </c>
      <c r="G5" s="122" t="s">
        <v>239</v>
      </c>
      <c r="H5" s="122"/>
      <c r="I5" s="122"/>
      <c r="K5" s="4"/>
      <c r="L5" s="238">
        <v>6370</v>
      </c>
      <c r="M5" s="236"/>
      <c r="N5" s="236"/>
      <c r="O5" s="236">
        <v>3270</v>
      </c>
      <c r="P5" s="236"/>
      <c r="Q5" s="236"/>
      <c r="R5" s="236">
        <v>3100</v>
      </c>
      <c r="S5" s="236"/>
      <c r="T5" s="236"/>
      <c r="U5" s="236">
        <v>1041</v>
      </c>
      <c r="V5" s="236"/>
      <c r="W5" s="236" t="s">
        <v>17</v>
      </c>
      <c r="X5" s="236"/>
      <c r="Y5" s="236" t="s">
        <v>17</v>
      </c>
      <c r="Z5" s="236"/>
      <c r="AA5" s="236">
        <v>1026</v>
      </c>
      <c r="AB5" s="236"/>
      <c r="AC5" s="236" t="s">
        <v>17</v>
      </c>
      <c r="AD5" s="236"/>
      <c r="AE5" s="236" t="s">
        <v>17</v>
      </c>
      <c r="AF5" s="236"/>
      <c r="AG5" s="236">
        <v>1111</v>
      </c>
      <c r="AH5" s="236"/>
      <c r="AI5" s="236" t="s">
        <v>17</v>
      </c>
      <c r="AJ5" s="236"/>
      <c r="AK5" s="236" t="s">
        <v>17</v>
      </c>
      <c r="AL5" s="236"/>
      <c r="AM5" s="236">
        <v>1054</v>
      </c>
      <c r="AN5" s="236"/>
      <c r="AO5" s="236" t="s">
        <v>17</v>
      </c>
      <c r="AP5" s="236"/>
      <c r="AQ5" s="236" t="s">
        <v>17</v>
      </c>
      <c r="AR5" s="236"/>
      <c r="AS5" s="236">
        <v>1065</v>
      </c>
      <c r="AT5" s="236"/>
      <c r="AU5" s="236" t="s">
        <v>17</v>
      </c>
      <c r="AV5" s="236"/>
      <c r="AW5" s="236" t="s">
        <v>17</v>
      </c>
      <c r="AX5" s="236"/>
      <c r="AY5" s="236">
        <v>1073</v>
      </c>
      <c r="AZ5" s="236"/>
      <c r="BA5" s="236" t="s">
        <v>17</v>
      </c>
      <c r="BB5" s="236"/>
      <c r="BC5" s="236" t="s">
        <v>17</v>
      </c>
      <c r="BD5" s="236"/>
      <c r="BE5" s="236">
        <v>254</v>
      </c>
      <c r="BF5" s="236"/>
      <c r="BG5" s="236" t="s">
        <v>17</v>
      </c>
      <c r="BH5" s="236"/>
      <c r="BI5" s="241">
        <f>SUM(L5/BE5)</f>
        <v>25.078740157480315</v>
      </c>
      <c r="BJ5" s="241"/>
      <c r="BK5" s="241"/>
    </row>
    <row r="6" spans="2:63" ht="25.5" customHeight="1">
      <c r="B6" s="3"/>
      <c r="C6" s="3"/>
      <c r="D6" s="90"/>
      <c r="E6" s="26" t="s">
        <v>19</v>
      </c>
      <c r="F6" s="7" t="s">
        <v>315</v>
      </c>
      <c r="G6" s="19"/>
      <c r="H6" s="89"/>
      <c r="I6" s="89"/>
      <c r="K6" s="20"/>
      <c r="L6" s="238">
        <v>6294</v>
      </c>
      <c r="M6" s="236"/>
      <c r="N6" s="236"/>
      <c r="O6" s="236">
        <v>3255</v>
      </c>
      <c r="P6" s="236"/>
      <c r="Q6" s="236"/>
      <c r="R6" s="236">
        <v>3039</v>
      </c>
      <c r="S6" s="236"/>
      <c r="T6" s="236"/>
      <c r="U6" s="236">
        <v>1011</v>
      </c>
      <c r="V6" s="236"/>
      <c r="W6" s="236" t="s">
        <v>17</v>
      </c>
      <c r="X6" s="236"/>
      <c r="Y6" s="236" t="s">
        <v>17</v>
      </c>
      <c r="Z6" s="236"/>
      <c r="AA6" s="236">
        <v>1034</v>
      </c>
      <c r="AB6" s="236"/>
      <c r="AC6" s="236" t="s">
        <v>17</v>
      </c>
      <c r="AD6" s="236"/>
      <c r="AE6" s="236" t="s">
        <v>17</v>
      </c>
      <c r="AF6" s="236"/>
      <c r="AG6" s="236">
        <v>1012</v>
      </c>
      <c r="AH6" s="236"/>
      <c r="AI6" s="236" t="s">
        <v>17</v>
      </c>
      <c r="AJ6" s="236"/>
      <c r="AK6" s="236" t="s">
        <v>17</v>
      </c>
      <c r="AL6" s="236"/>
      <c r="AM6" s="236">
        <v>1113</v>
      </c>
      <c r="AN6" s="236"/>
      <c r="AO6" s="236" t="s">
        <v>17</v>
      </c>
      <c r="AP6" s="236"/>
      <c r="AQ6" s="236" t="s">
        <v>17</v>
      </c>
      <c r="AR6" s="236"/>
      <c r="AS6" s="236">
        <v>1065</v>
      </c>
      <c r="AT6" s="236"/>
      <c r="AU6" s="236" t="s">
        <v>17</v>
      </c>
      <c r="AV6" s="236"/>
      <c r="AW6" s="236" t="s">
        <v>17</v>
      </c>
      <c r="AX6" s="236"/>
      <c r="AY6" s="236">
        <v>1059</v>
      </c>
      <c r="AZ6" s="236"/>
      <c r="BA6" s="236" t="s">
        <v>17</v>
      </c>
      <c r="BB6" s="236"/>
      <c r="BC6" s="236" t="s">
        <v>17</v>
      </c>
      <c r="BD6" s="236"/>
      <c r="BE6" s="236">
        <v>256</v>
      </c>
      <c r="BF6" s="236"/>
      <c r="BG6" s="236" t="s">
        <v>17</v>
      </c>
      <c r="BH6" s="236"/>
      <c r="BI6" s="241">
        <f>SUM(L6/BE6)</f>
        <v>24.5859375</v>
      </c>
      <c r="BJ6" s="241"/>
      <c r="BK6" s="241"/>
    </row>
    <row r="7" spans="1:63" s="5" customFormat="1" ht="25.5" customHeight="1">
      <c r="A7" s="66"/>
      <c r="B7" s="67"/>
      <c r="C7" s="67"/>
      <c r="D7" s="74"/>
      <c r="E7" s="68" t="s">
        <v>19</v>
      </c>
      <c r="F7" s="69" t="s">
        <v>316</v>
      </c>
      <c r="G7" s="67"/>
      <c r="H7" s="74"/>
      <c r="I7" s="74"/>
      <c r="J7" s="76"/>
      <c r="K7" s="70"/>
      <c r="L7" s="239">
        <f>SUM(L9,L35)</f>
        <v>6194</v>
      </c>
      <c r="M7" s="239"/>
      <c r="N7" s="239"/>
      <c r="O7" s="239">
        <f>SUM(O9,O35)</f>
        <v>3210</v>
      </c>
      <c r="P7" s="239"/>
      <c r="Q7" s="239"/>
      <c r="R7" s="239">
        <f>SUM(R9,R35)</f>
        <v>2984</v>
      </c>
      <c r="S7" s="239"/>
      <c r="T7" s="239"/>
      <c r="U7" s="239">
        <f>SUM(U9,U35)</f>
        <v>964</v>
      </c>
      <c r="V7" s="239"/>
      <c r="W7" s="239" t="s">
        <v>17</v>
      </c>
      <c r="X7" s="239"/>
      <c r="Y7" s="239" t="s">
        <v>17</v>
      </c>
      <c r="Z7" s="239"/>
      <c r="AA7" s="239">
        <f>SUM(AA9,AA35)</f>
        <v>1002</v>
      </c>
      <c r="AB7" s="239"/>
      <c r="AC7" s="239" t="s">
        <v>17</v>
      </c>
      <c r="AD7" s="239"/>
      <c r="AE7" s="239" t="s">
        <v>17</v>
      </c>
      <c r="AF7" s="239"/>
      <c r="AG7" s="239">
        <f>SUM(AG9,AG35)</f>
        <v>1041</v>
      </c>
      <c r="AH7" s="239"/>
      <c r="AI7" s="239" t="s">
        <v>17</v>
      </c>
      <c r="AJ7" s="239"/>
      <c r="AK7" s="239" t="s">
        <v>17</v>
      </c>
      <c r="AL7" s="239"/>
      <c r="AM7" s="239">
        <f>SUM(AM9,AM35)</f>
        <v>1008</v>
      </c>
      <c r="AN7" s="239"/>
      <c r="AO7" s="239" t="s">
        <v>17</v>
      </c>
      <c r="AP7" s="239"/>
      <c r="AQ7" s="239" t="s">
        <v>17</v>
      </c>
      <c r="AR7" s="239"/>
      <c r="AS7" s="239">
        <f>SUM(AS9,AS35)</f>
        <v>1111</v>
      </c>
      <c r="AT7" s="239"/>
      <c r="AU7" s="239" t="s">
        <v>17</v>
      </c>
      <c r="AV7" s="239"/>
      <c r="AW7" s="239" t="s">
        <v>17</v>
      </c>
      <c r="AX7" s="239"/>
      <c r="AY7" s="239">
        <f>SUM(AY9,AY35)</f>
        <v>1068</v>
      </c>
      <c r="AZ7" s="239"/>
      <c r="BA7" s="239" t="s">
        <v>17</v>
      </c>
      <c r="BB7" s="239"/>
      <c r="BC7" s="239" t="s">
        <v>17</v>
      </c>
      <c r="BD7" s="239"/>
      <c r="BE7" s="239">
        <f>SUM(BE9,BE35)</f>
        <v>254</v>
      </c>
      <c r="BF7" s="239"/>
      <c r="BG7" s="239" t="s">
        <v>17</v>
      </c>
      <c r="BH7" s="239"/>
      <c r="BI7" s="240">
        <f>L7/BE7</f>
        <v>24.385826771653544</v>
      </c>
      <c r="BJ7" s="240"/>
      <c r="BK7" s="240"/>
    </row>
    <row r="8" spans="2:63" ht="25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35"/>
      <c r="BJ8" s="235"/>
      <c r="BK8" s="235"/>
    </row>
    <row r="9" spans="2:63" s="5" customFormat="1" ht="25.5" customHeight="1">
      <c r="B9" s="220" t="s">
        <v>43</v>
      </c>
      <c r="C9" s="220"/>
      <c r="D9" s="220"/>
      <c r="E9" s="220"/>
      <c r="F9" s="220"/>
      <c r="G9" s="220"/>
      <c r="H9" s="220"/>
      <c r="I9" s="64"/>
      <c r="J9" s="64"/>
      <c r="K9" s="65"/>
      <c r="L9" s="226">
        <f>SUM(L11,L29)</f>
        <v>5948</v>
      </c>
      <c r="M9" s="226"/>
      <c r="N9" s="226"/>
      <c r="O9" s="226">
        <f>SUM(O11,O29)</f>
        <v>3124</v>
      </c>
      <c r="P9" s="226"/>
      <c r="Q9" s="226"/>
      <c r="R9" s="226">
        <f>SUM(R11,R29)</f>
        <v>2824</v>
      </c>
      <c r="S9" s="226"/>
      <c r="T9" s="226"/>
      <c r="U9" s="226">
        <f>SUM(U11,U29)</f>
        <v>924</v>
      </c>
      <c r="V9" s="226"/>
      <c r="W9" s="226" t="s">
        <v>17</v>
      </c>
      <c r="X9" s="226"/>
      <c r="Y9" s="226" t="s">
        <v>17</v>
      </c>
      <c r="Z9" s="226"/>
      <c r="AA9" s="226">
        <f>SUM(AA11,AA29)</f>
        <v>931</v>
      </c>
      <c r="AB9" s="226"/>
      <c r="AC9" s="226" t="s">
        <v>17</v>
      </c>
      <c r="AD9" s="226"/>
      <c r="AE9" s="226" t="s">
        <v>17</v>
      </c>
      <c r="AF9" s="226"/>
      <c r="AG9" s="226">
        <f>SUM(AG11,AG29)</f>
        <v>1005</v>
      </c>
      <c r="AH9" s="226"/>
      <c r="AI9" s="226" t="s">
        <v>17</v>
      </c>
      <c r="AJ9" s="226"/>
      <c r="AK9" s="226" t="s">
        <v>17</v>
      </c>
      <c r="AL9" s="226"/>
      <c r="AM9" s="226">
        <f>SUM(AM11,AM29)</f>
        <v>972</v>
      </c>
      <c r="AN9" s="226"/>
      <c r="AO9" s="226" t="s">
        <v>17</v>
      </c>
      <c r="AP9" s="226"/>
      <c r="AQ9" s="226" t="s">
        <v>17</v>
      </c>
      <c r="AR9" s="226"/>
      <c r="AS9" s="226">
        <f>SUM(AS11,AS29)</f>
        <v>1074</v>
      </c>
      <c r="AT9" s="226"/>
      <c r="AU9" s="226" t="s">
        <v>17</v>
      </c>
      <c r="AV9" s="226"/>
      <c r="AW9" s="226" t="s">
        <v>17</v>
      </c>
      <c r="AX9" s="226"/>
      <c r="AY9" s="226">
        <f>SUM(AY11,AY29)</f>
        <v>1042</v>
      </c>
      <c r="AZ9" s="226"/>
      <c r="BA9" s="226" t="s">
        <v>17</v>
      </c>
      <c r="BB9" s="226"/>
      <c r="BC9" s="226" t="s">
        <v>17</v>
      </c>
      <c r="BD9" s="226"/>
      <c r="BE9" s="226">
        <f>SUM(BE11,BE29)</f>
        <v>247</v>
      </c>
      <c r="BF9" s="226"/>
      <c r="BG9" s="226" t="s">
        <v>17</v>
      </c>
      <c r="BH9" s="226"/>
      <c r="BI9" s="232">
        <f>L9/BE9</f>
        <v>24.08097165991903</v>
      </c>
      <c r="BJ9" s="232"/>
      <c r="BK9" s="232"/>
    </row>
    <row r="10" spans="2:63" ht="25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31"/>
      <c r="BJ10" s="231"/>
      <c r="BK10" s="231"/>
    </row>
    <row r="11" spans="2:63" s="5" customFormat="1" ht="25.5" customHeight="1">
      <c r="B11" s="219" t="s">
        <v>317</v>
      </c>
      <c r="C11" s="219"/>
      <c r="D11" s="219"/>
      <c r="E11" s="219"/>
      <c r="F11" s="219"/>
      <c r="G11" s="219"/>
      <c r="H11" s="219"/>
      <c r="I11" s="79"/>
      <c r="J11" s="79"/>
      <c r="K11" s="80"/>
      <c r="L11" s="233">
        <f aca="true" t="shared" si="0" ref="L11:L27">SUM(O11:T11)</f>
        <v>5890</v>
      </c>
      <c r="M11" s="233"/>
      <c r="N11" s="233"/>
      <c r="O11" s="233">
        <f aca="true" t="shared" si="1" ref="O11:O27">SUM(W11,AC11,AI11,AO11,AU11,BA11)</f>
        <v>3085</v>
      </c>
      <c r="P11" s="233"/>
      <c r="Q11" s="233"/>
      <c r="R11" s="233">
        <f aca="true" t="shared" si="2" ref="R11:R27">SUM(Y11,AE11,AK11,AQ11,AW11,BC11,)</f>
        <v>2805</v>
      </c>
      <c r="S11" s="233"/>
      <c r="T11" s="233"/>
      <c r="U11" s="233">
        <f>SUM(U12:V27)</f>
        <v>909</v>
      </c>
      <c r="V11" s="233"/>
      <c r="W11" s="233">
        <f>SUM(W12:X27)</f>
        <v>456</v>
      </c>
      <c r="X11" s="233"/>
      <c r="Y11" s="233">
        <f>SUM(Y12:Z27)</f>
        <v>453</v>
      </c>
      <c r="Z11" s="233"/>
      <c r="AA11" s="233">
        <f>SUM(AA12:AB27)</f>
        <v>925</v>
      </c>
      <c r="AB11" s="233"/>
      <c r="AC11" s="233">
        <f>SUM(AC12:AD27)</f>
        <v>455</v>
      </c>
      <c r="AD11" s="233"/>
      <c r="AE11" s="233">
        <f>SUM(AE12:AF27)</f>
        <v>470</v>
      </c>
      <c r="AF11" s="233"/>
      <c r="AG11" s="233">
        <f>SUM(AG12:AH27)</f>
        <v>993</v>
      </c>
      <c r="AH11" s="233"/>
      <c r="AI11" s="233">
        <f>SUM(AI12:AJ27)</f>
        <v>532</v>
      </c>
      <c r="AJ11" s="233"/>
      <c r="AK11" s="233">
        <f>SUM(AK12:AL27)</f>
        <v>461</v>
      </c>
      <c r="AL11" s="233"/>
      <c r="AM11" s="233">
        <f>SUM(AM12:AN27)</f>
        <v>966</v>
      </c>
      <c r="AN11" s="233"/>
      <c r="AO11" s="233">
        <f>SUM(AO12:AP27)</f>
        <v>507</v>
      </c>
      <c r="AP11" s="233"/>
      <c r="AQ11" s="233">
        <f>SUM(AQ12:AR27)</f>
        <v>459</v>
      </c>
      <c r="AR11" s="233"/>
      <c r="AS11" s="233">
        <f>SUM(AS12:AT27)</f>
        <v>1067</v>
      </c>
      <c r="AT11" s="233"/>
      <c r="AU11" s="233">
        <f>SUM(AU12:AV27)</f>
        <v>586</v>
      </c>
      <c r="AV11" s="233"/>
      <c r="AW11" s="233">
        <f>SUM(AW12:AX27)</f>
        <v>481</v>
      </c>
      <c r="AX11" s="233"/>
      <c r="AY11" s="233">
        <f>SUM(AY12:AZ27)</f>
        <v>1030</v>
      </c>
      <c r="AZ11" s="233"/>
      <c r="BA11" s="233">
        <f>SUM(BA12:BB27)</f>
        <v>549</v>
      </c>
      <c r="BB11" s="233"/>
      <c r="BC11" s="233">
        <f>SUM(BC12:BD27)</f>
        <v>481</v>
      </c>
      <c r="BD11" s="233"/>
      <c r="BE11" s="233">
        <f>SUM(BE12:BF27)</f>
        <v>220</v>
      </c>
      <c r="BF11" s="233"/>
      <c r="BG11" s="233">
        <f>SUM(BG12:BH27)</f>
        <v>336</v>
      </c>
      <c r="BH11" s="233"/>
      <c r="BI11" s="234">
        <f aca="true" t="shared" si="3" ref="BI11:BI27">L11/BE11</f>
        <v>26.772727272727273</v>
      </c>
      <c r="BJ11" s="234"/>
      <c r="BK11" s="234"/>
    </row>
    <row r="12" spans="2:63" ht="25.5" customHeight="1">
      <c r="B12" s="3"/>
      <c r="C12" s="237" t="s">
        <v>118</v>
      </c>
      <c r="D12" s="237"/>
      <c r="E12" s="237"/>
      <c r="F12" s="237"/>
      <c r="G12" s="237"/>
      <c r="H12" s="237"/>
      <c r="I12" s="237"/>
      <c r="J12" s="237"/>
      <c r="K12" s="4"/>
      <c r="L12" s="224">
        <f t="shared" si="0"/>
        <v>189</v>
      </c>
      <c r="M12" s="224"/>
      <c r="N12" s="224"/>
      <c r="O12" s="224">
        <f t="shared" si="1"/>
        <v>93</v>
      </c>
      <c r="P12" s="224"/>
      <c r="Q12" s="224"/>
      <c r="R12" s="224">
        <f t="shared" si="2"/>
        <v>96</v>
      </c>
      <c r="S12" s="224"/>
      <c r="T12" s="224"/>
      <c r="U12" s="224">
        <f aca="true" t="shared" si="4" ref="U12:U27">SUM(W12:Z12)</f>
        <v>36</v>
      </c>
      <c r="V12" s="224"/>
      <c r="W12" s="224">
        <v>17</v>
      </c>
      <c r="X12" s="224"/>
      <c r="Y12" s="224">
        <v>19</v>
      </c>
      <c r="Z12" s="224"/>
      <c r="AA12" s="224">
        <f aca="true" t="shared" si="5" ref="AA12:AA27">SUM(AC12:AF12)</f>
        <v>27</v>
      </c>
      <c r="AB12" s="224"/>
      <c r="AC12" s="224">
        <v>13</v>
      </c>
      <c r="AD12" s="224"/>
      <c r="AE12" s="224">
        <v>14</v>
      </c>
      <c r="AF12" s="224"/>
      <c r="AG12" s="224">
        <f aca="true" t="shared" si="6" ref="AG12:AG27">SUM(AI12:AL12)</f>
        <v>25</v>
      </c>
      <c r="AH12" s="224"/>
      <c r="AI12" s="224">
        <v>11</v>
      </c>
      <c r="AJ12" s="224"/>
      <c r="AK12" s="224">
        <v>14</v>
      </c>
      <c r="AL12" s="224"/>
      <c r="AM12" s="224">
        <f aca="true" t="shared" si="7" ref="AM12:AM27">SUM(AO12:AR12)</f>
        <v>37</v>
      </c>
      <c r="AN12" s="224"/>
      <c r="AO12" s="224">
        <v>18</v>
      </c>
      <c r="AP12" s="224"/>
      <c r="AQ12" s="224">
        <v>19</v>
      </c>
      <c r="AR12" s="224"/>
      <c r="AS12" s="224">
        <f aca="true" t="shared" si="8" ref="AS12:AS27">SUM(AU12:AX12)</f>
        <v>35</v>
      </c>
      <c r="AT12" s="224"/>
      <c r="AU12" s="224">
        <v>18</v>
      </c>
      <c r="AV12" s="224"/>
      <c r="AW12" s="224">
        <v>17</v>
      </c>
      <c r="AX12" s="224"/>
      <c r="AY12" s="224">
        <f aca="true" t="shared" si="9" ref="AY12:AY27">SUM(BA12:BD12)</f>
        <v>29</v>
      </c>
      <c r="AZ12" s="224"/>
      <c r="BA12" s="224">
        <v>16</v>
      </c>
      <c r="BB12" s="224"/>
      <c r="BC12" s="224">
        <v>13</v>
      </c>
      <c r="BD12" s="224"/>
      <c r="BE12" s="224">
        <v>7</v>
      </c>
      <c r="BF12" s="224"/>
      <c r="BG12" s="224">
        <v>14</v>
      </c>
      <c r="BH12" s="224"/>
      <c r="BI12" s="231">
        <f t="shared" si="3"/>
        <v>27</v>
      </c>
      <c r="BJ12" s="231"/>
      <c r="BK12" s="231"/>
    </row>
    <row r="13" spans="2:63" ht="25.5" customHeight="1">
      <c r="B13" s="3"/>
      <c r="C13" s="237" t="s">
        <v>119</v>
      </c>
      <c r="D13" s="237"/>
      <c r="E13" s="237"/>
      <c r="F13" s="237"/>
      <c r="G13" s="237"/>
      <c r="H13" s="237"/>
      <c r="I13" s="237"/>
      <c r="J13" s="237"/>
      <c r="K13" s="4"/>
      <c r="L13" s="224">
        <f t="shared" si="0"/>
        <v>512</v>
      </c>
      <c r="M13" s="224"/>
      <c r="N13" s="224"/>
      <c r="O13" s="224">
        <f t="shared" si="1"/>
        <v>267</v>
      </c>
      <c r="P13" s="224"/>
      <c r="Q13" s="224"/>
      <c r="R13" s="224">
        <f t="shared" si="2"/>
        <v>245</v>
      </c>
      <c r="S13" s="224"/>
      <c r="T13" s="224"/>
      <c r="U13" s="224">
        <f t="shared" si="4"/>
        <v>72</v>
      </c>
      <c r="V13" s="224"/>
      <c r="W13" s="224">
        <v>44</v>
      </c>
      <c r="X13" s="224"/>
      <c r="Y13" s="224">
        <v>28</v>
      </c>
      <c r="Z13" s="224"/>
      <c r="AA13" s="224">
        <f t="shared" si="5"/>
        <v>85</v>
      </c>
      <c r="AB13" s="224"/>
      <c r="AC13" s="224">
        <v>42</v>
      </c>
      <c r="AD13" s="224"/>
      <c r="AE13" s="224">
        <v>43</v>
      </c>
      <c r="AF13" s="224"/>
      <c r="AG13" s="224">
        <f t="shared" si="6"/>
        <v>75</v>
      </c>
      <c r="AH13" s="224"/>
      <c r="AI13" s="224">
        <v>37</v>
      </c>
      <c r="AJ13" s="224"/>
      <c r="AK13" s="224">
        <v>38</v>
      </c>
      <c r="AL13" s="224"/>
      <c r="AM13" s="224">
        <f t="shared" si="7"/>
        <v>84</v>
      </c>
      <c r="AN13" s="224"/>
      <c r="AO13" s="224">
        <v>37</v>
      </c>
      <c r="AP13" s="224"/>
      <c r="AQ13" s="224">
        <v>47</v>
      </c>
      <c r="AR13" s="224"/>
      <c r="AS13" s="224">
        <f t="shared" si="8"/>
        <v>99</v>
      </c>
      <c r="AT13" s="224"/>
      <c r="AU13" s="224">
        <v>55</v>
      </c>
      <c r="AV13" s="224"/>
      <c r="AW13" s="224">
        <v>44</v>
      </c>
      <c r="AX13" s="224"/>
      <c r="AY13" s="224">
        <f t="shared" si="9"/>
        <v>97</v>
      </c>
      <c r="AZ13" s="224"/>
      <c r="BA13" s="224">
        <v>52</v>
      </c>
      <c r="BB13" s="224"/>
      <c r="BC13" s="224">
        <v>45</v>
      </c>
      <c r="BD13" s="224"/>
      <c r="BE13" s="224">
        <v>18</v>
      </c>
      <c r="BF13" s="224"/>
      <c r="BG13" s="224">
        <v>25</v>
      </c>
      <c r="BH13" s="224"/>
      <c r="BI13" s="231">
        <f t="shared" si="3"/>
        <v>28.444444444444443</v>
      </c>
      <c r="BJ13" s="231"/>
      <c r="BK13" s="231"/>
    </row>
    <row r="14" spans="2:63" ht="25.5" customHeight="1">
      <c r="B14" s="3"/>
      <c r="C14" s="237" t="s">
        <v>120</v>
      </c>
      <c r="D14" s="237"/>
      <c r="E14" s="237"/>
      <c r="F14" s="237"/>
      <c r="G14" s="237"/>
      <c r="H14" s="237"/>
      <c r="I14" s="237"/>
      <c r="J14" s="237"/>
      <c r="K14" s="4"/>
      <c r="L14" s="224">
        <f t="shared" si="0"/>
        <v>192</v>
      </c>
      <c r="M14" s="224"/>
      <c r="N14" s="224"/>
      <c r="O14" s="224">
        <f t="shared" si="1"/>
        <v>101</v>
      </c>
      <c r="P14" s="224"/>
      <c r="Q14" s="224"/>
      <c r="R14" s="224">
        <f t="shared" si="2"/>
        <v>91</v>
      </c>
      <c r="S14" s="224"/>
      <c r="T14" s="224"/>
      <c r="U14" s="224">
        <f t="shared" si="4"/>
        <v>26</v>
      </c>
      <c r="V14" s="224"/>
      <c r="W14" s="224">
        <v>7</v>
      </c>
      <c r="X14" s="224"/>
      <c r="Y14" s="224">
        <v>19</v>
      </c>
      <c r="Z14" s="224"/>
      <c r="AA14" s="224">
        <f t="shared" si="5"/>
        <v>22</v>
      </c>
      <c r="AB14" s="224"/>
      <c r="AC14" s="224">
        <v>12</v>
      </c>
      <c r="AD14" s="224"/>
      <c r="AE14" s="224">
        <v>10</v>
      </c>
      <c r="AF14" s="224"/>
      <c r="AG14" s="224">
        <f t="shared" si="6"/>
        <v>22</v>
      </c>
      <c r="AH14" s="224"/>
      <c r="AI14" s="224">
        <v>11</v>
      </c>
      <c r="AJ14" s="224"/>
      <c r="AK14" s="224">
        <v>11</v>
      </c>
      <c r="AL14" s="224"/>
      <c r="AM14" s="224">
        <f t="shared" si="7"/>
        <v>35</v>
      </c>
      <c r="AN14" s="224"/>
      <c r="AO14" s="224">
        <v>22</v>
      </c>
      <c r="AP14" s="224"/>
      <c r="AQ14" s="224">
        <v>13</v>
      </c>
      <c r="AR14" s="224"/>
      <c r="AS14" s="224">
        <f t="shared" si="8"/>
        <v>37</v>
      </c>
      <c r="AT14" s="224"/>
      <c r="AU14" s="224">
        <v>22</v>
      </c>
      <c r="AV14" s="224"/>
      <c r="AW14" s="224">
        <v>15</v>
      </c>
      <c r="AX14" s="224"/>
      <c r="AY14" s="224">
        <f t="shared" si="9"/>
        <v>50</v>
      </c>
      <c r="AZ14" s="224"/>
      <c r="BA14" s="224">
        <v>27</v>
      </c>
      <c r="BB14" s="224"/>
      <c r="BC14" s="224">
        <v>23</v>
      </c>
      <c r="BD14" s="224"/>
      <c r="BE14" s="224">
        <v>7</v>
      </c>
      <c r="BF14" s="224"/>
      <c r="BG14" s="224">
        <v>14</v>
      </c>
      <c r="BH14" s="224"/>
      <c r="BI14" s="231">
        <f t="shared" si="3"/>
        <v>27.428571428571427</v>
      </c>
      <c r="BJ14" s="231"/>
      <c r="BK14" s="231"/>
    </row>
    <row r="15" spans="2:63" ht="25.5" customHeight="1">
      <c r="B15" s="3"/>
      <c r="C15" s="237" t="s">
        <v>121</v>
      </c>
      <c r="D15" s="237"/>
      <c r="E15" s="237"/>
      <c r="F15" s="237"/>
      <c r="G15" s="237"/>
      <c r="H15" s="237"/>
      <c r="I15" s="237"/>
      <c r="J15" s="237"/>
      <c r="K15" s="4"/>
      <c r="L15" s="224">
        <f t="shared" si="0"/>
        <v>393</v>
      </c>
      <c r="M15" s="224"/>
      <c r="N15" s="224"/>
      <c r="O15" s="224">
        <f t="shared" si="1"/>
        <v>229</v>
      </c>
      <c r="P15" s="224"/>
      <c r="Q15" s="224"/>
      <c r="R15" s="224">
        <f t="shared" si="2"/>
        <v>164</v>
      </c>
      <c r="S15" s="224"/>
      <c r="T15" s="224"/>
      <c r="U15" s="224">
        <f t="shared" si="4"/>
        <v>59</v>
      </c>
      <c r="V15" s="224"/>
      <c r="W15" s="224">
        <v>30</v>
      </c>
      <c r="X15" s="224"/>
      <c r="Y15" s="224">
        <v>29</v>
      </c>
      <c r="Z15" s="224"/>
      <c r="AA15" s="224">
        <f t="shared" si="5"/>
        <v>57</v>
      </c>
      <c r="AB15" s="224"/>
      <c r="AC15" s="224">
        <v>27</v>
      </c>
      <c r="AD15" s="224"/>
      <c r="AE15" s="224">
        <v>30</v>
      </c>
      <c r="AF15" s="224"/>
      <c r="AG15" s="224">
        <f t="shared" si="6"/>
        <v>72</v>
      </c>
      <c r="AH15" s="224"/>
      <c r="AI15" s="224">
        <v>48</v>
      </c>
      <c r="AJ15" s="224"/>
      <c r="AK15" s="224">
        <v>24</v>
      </c>
      <c r="AL15" s="224"/>
      <c r="AM15" s="224">
        <f t="shared" si="7"/>
        <v>55</v>
      </c>
      <c r="AN15" s="224"/>
      <c r="AO15" s="224">
        <v>34</v>
      </c>
      <c r="AP15" s="224"/>
      <c r="AQ15" s="224">
        <v>21</v>
      </c>
      <c r="AR15" s="224"/>
      <c r="AS15" s="224">
        <f t="shared" si="8"/>
        <v>69</v>
      </c>
      <c r="AT15" s="224"/>
      <c r="AU15" s="224">
        <v>44</v>
      </c>
      <c r="AV15" s="224"/>
      <c r="AW15" s="224">
        <v>25</v>
      </c>
      <c r="AX15" s="224"/>
      <c r="AY15" s="224">
        <f t="shared" si="9"/>
        <v>81</v>
      </c>
      <c r="AZ15" s="224"/>
      <c r="BA15" s="224">
        <v>46</v>
      </c>
      <c r="BB15" s="224"/>
      <c r="BC15" s="224">
        <v>35</v>
      </c>
      <c r="BD15" s="224"/>
      <c r="BE15" s="224">
        <v>14</v>
      </c>
      <c r="BF15" s="224"/>
      <c r="BG15" s="224">
        <v>23</v>
      </c>
      <c r="BH15" s="224"/>
      <c r="BI15" s="231">
        <f t="shared" si="3"/>
        <v>28.071428571428573</v>
      </c>
      <c r="BJ15" s="231"/>
      <c r="BK15" s="231"/>
    </row>
    <row r="16" spans="2:63" ht="25.5" customHeight="1">
      <c r="B16" s="3"/>
      <c r="C16" s="237" t="s">
        <v>122</v>
      </c>
      <c r="D16" s="237"/>
      <c r="E16" s="237"/>
      <c r="F16" s="237"/>
      <c r="G16" s="237"/>
      <c r="H16" s="237"/>
      <c r="I16" s="237"/>
      <c r="J16" s="237"/>
      <c r="K16" s="4"/>
      <c r="L16" s="224">
        <f t="shared" si="0"/>
        <v>173</v>
      </c>
      <c r="M16" s="224"/>
      <c r="N16" s="224"/>
      <c r="O16" s="224">
        <f t="shared" si="1"/>
        <v>95</v>
      </c>
      <c r="P16" s="224"/>
      <c r="Q16" s="224"/>
      <c r="R16" s="224">
        <f t="shared" si="2"/>
        <v>78</v>
      </c>
      <c r="S16" s="224"/>
      <c r="T16" s="224"/>
      <c r="U16" s="224">
        <f t="shared" si="4"/>
        <v>30</v>
      </c>
      <c r="V16" s="224"/>
      <c r="W16" s="224">
        <v>21</v>
      </c>
      <c r="X16" s="224"/>
      <c r="Y16" s="224">
        <v>9</v>
      </c>
      <c r="Z16" s="224"/>
      <c r="AA16" s="224">
        <f t="shared" si="5"/>
        <v>28</v>
      </c>
      <c r="AB16" s="224"/>
      <c r="AC16" s="224">
        <v>17</v>
      </c>
      <c r="AD16" s="224"/>
      <c r="AE16" s="224">
        <v>11</v>
      </c>
      <c r="AF16" s="224"/>
      <c r="AG16" s="224">
        <f t="shared" si="6"/>
        <v>32</v>
      </c>
      <c r="AH16" s="224"/>
      <c r="AI16" s="224">
        <v>13</v>
      </c>
      <c r="AJ16" s="224"/>
      <c r="AK16" s="224">
        <v>19</v>
      </c>
      <c r="AL16" s="224"/>
      <c r="AM16" s="224">
        <f t="shared" si="7"/>
        <v>21</v>
      </c>
      <c r="AN16" s="224"/>
      <c r="AO16" s="224">
        <v>12</v>
      </c>
      <c r="AP16" s="224"/>
      <c r="AQ16" s="224">
        <v>9</v>
      </c>
      <c r="AR16" s="224"/>
      <c r="AS16" s="224">
        <f t="shared" si="8"/>
        <v>32</v>
      </c>
      <c r="AT16" s="224"/>
      <c r="AU16" s="224">
        <v>19</v>
      </c>
      <c r="AV16" s="224"/>
      <c r="AW16" s="224">
        <v>13</v>
      </c>
      <c r="AX16" s="224"/>
      <c r="AY16" s="224">
        <f t="shared" si="9"/>
        <v>30</v>
      </c>
      <c r="AZ16" s="224"/>
      <c r="BA16" s="224">
        <v>13</v>
      </c>
      <c r="BB16" s="224"/>
      <c r="BC16" s="224">
        <v>17</v>
      </c>
      <c r="BD16" s="224"/>
      <c r="BE16" s="224">
        <v>7</v>
      </c>
      <c r="BF16" s="224"/>
      <c r="BG16" s="224">
        <v>12</v>
      </c>
      <c r="BH16" s="224"/>
      <c r="BI16" s="231">
        <f t="shared" si="3"/>
        <v>24.714285714285715</v>
      </c>
      <c r="BJ16" s="231"/>
      <c r="BK16" s="231"/>
    </row>
    <row r="17" spans="2:63" ht="25.5" customHeight="1">
      <c r="B17" s="3"/>
      <c r="C17" s="237" t="s">
        <v>123</v>
      </c>
      <c r="D17" s="237"/>
      <c r="E17" s="237"/>
      <c r="F17" s="237"/>
      <c r="G17" s="237"/>
      <c r="H17" s="237"/>
      <c r="I17" s="237"/>
      <c r="J17" s="237"/>
      <c r="K17" s="4"/>
      <c r="L17" s="224">
        <f t="shared" si="0"/>
        <v>310</v>
      </c>
      <c r="M17" s="224"/>
      <c r="N17" s="224"/>
      <c r="O17" s="224">
        <f t="shared" si="1"/>
        <v>160</v>
      </c>
      <c r="P17" s="224"/>
      <c r="Q17" s="224"/>
      <c r="R17" s="224">
        <f t="shared" si="2"/>
        <v>150</v>
      </c>
      <c r="S17" s="224"/>
      <c r="T17" s="224"/>
      <c r="U17" s="224">
        <f t="shared" si="4"/>
        <v>60</v>
      </c>
      <c r="V17" s="224"/>
      <c r="W17" s="224">
        <v>33</v>
      </c>
      <c r="X17" s="224"/>
      <c r="Y17" s="224">
        <v>27</v>
      </c>
      <c r="Z17" s="224"/>
      <c r="AA17" s="224">
        <f t="shared" si="5"/>
        <v>58</v>
      </c>
      <c r="AB17" s="224"/>
      <c r="AC17" s="224">
        <v>25</v>
      </c>
      <c r="AD17" s="224"/>
      <c r="AE17" s="224">
        <v>33</v>
      </c>
      <c r="AF17" s="224"/>
      <c r="AG17" s="224">
        <f t="shared" si="6"/>
        <v>40</v>
      </c>
      <c r="AH17" s="224"/>
      <c r="AI17" s="224">
        <v>23</v>
      </c>
      <c r="AJ17" s="224"/>
      <c r="AK17" s="224">
        <v>17</v>
      </c>
      <c r="AL17" s="224"/>
      <c r="AM17" s="224">
        <f t="shared" si="7"/>
        <v>51</v>
      </c>
      <c r="AN17" s="224"/>
      <c r="AO17" s="224">
        <v>24</v>
      </c>
      <c r="AP17" s="224"/>
      <c r="AQ17" s="224">
        <v>27</v>
      </c>
      <c r="AR17" s="224"/>
      <c r="AS17" s="224">
        <f t="shared" si="8"/>
        <v>48</v>
      </c>
      <c r="AT17" s="224"/>
      <c r="AU17" s="224">
        <v>29</v>
      </c>
      <c r="AV17" s="224"/>
      <c r="AW17" s="224">
        <v>19</v>
      </c>
      <c r="AX17" s="224"/>
      <c r="AY17" s="224">
        <f t="shared" si="9"/>
        <v>53</v>
      </c>
      <c r="AZ17" s="224"/>
      <c r="BA17" s="224">
        <v>26</v>
      </c>
      <c r="BB17" s="224"/>
      <c r="BC17" s="224">
        <v>27</v>
      </c>
      <c r="BD17" s="224"/>
      <c r="BE17" s="224">
        <v>13</v>
      </c>
      <c r="BF17" s="224"/>
      <c r="BG17" s="224">
        <v>22</v>
      </c>
      <c r="BH17" s="224"/>
      <c r="BI17" s="231">
        <f t="shared" si="3"/>
        <v>23.846153846153847</v>
      </c>
      <c r="BJ17" s="231"/>
      <c r="BK17" s="231"/>
    </row>
    <row r="18" spans="2:63" ht="25.5" customHeight="1">
      <c r="B18" s="3"/>
      <c r="C18" s="237" t="s">
        <v>124</v>
      </c>
      <c r="D18" s="237"/>
      <c r="E18" s="237"/>
      <c r="F18" s="237"/>
      <c r="G18" s="237"/>
      <c r="H18" s="237"/>
      <c r="I18" s="237"/>
      <c r="J18" s="237"/>
      <c r="K18" s="4"/>
      <c r="L18" s="224">
        <f t="shared" si="0"/>
        <v>492</v>
      </c>
      <c r="M18" s="224"/>
      <c r="N18" s="224"/>
      <c r="O18" s="224">
        <f t="shared" si="1"/>
        <v>248</v>
      </c>
      <c r="P18" s="224"/>
      <c r="Q18" s="224"/>
      <c r="R18" s="224">
        <f t="shared" si="2"/>
        <v>244</v>
      </c>
      <c r="S18" s="224"/>
      <c r="T18" s="224"/>
      <c r="U18" s="224">
        <f t="shared" si="4"/>
        <v>68</v>
      </c>
      <c r="V18" s="224"/>
      <c r="W18" s="224">
        <v>34</v>
      </c>
      <c r="X18" s="224"/>
      <c r="Y18" s="224">
        <v>34</v>
      </c>
      <c r="Z18" s="224"/>
      <c r="AA18" s="224">
        <f t="shared" si="5"/>
        <v>68</v>
      </c>
      <c r="AB18" s="224"/>
      <c r="AC18" s="224">
        <v>42</v>
      </c>
      <c r="AD18" s="224"/>
      <c r="AE18" s="224">
        <v>26</v>
      </c>
      <c r="AF18" s="224"/>
      <c r="AG18" s="224">
        <f t="shared" si="6"/>
        <v>83</v>
      </c>
      <c r="AH18" s="224"/>
      <c r="AI18" s="224">
        <v>37</v>
      </c>
      <c r="AJ18" s="224"/>
      <c r="AK18" s="224">
        <v>46</v>
      </c>
      <c r="AL18" s="224"/>
      <c r="AM18" s="224">
        <f t="shared" si="7"/>
        <v>87</v>
      </c>
      <c r="AN18" s="224"/>
      <c r="AO18" s="224">
        <v>40</v>
      </c>
      <c r="AP18" s="224"/>
      <c r="AQ18" s="224">
        <v>47</v>
      </c>
      <c r="AR18" s="224"/>
      <c r="AS18" s="224">
        <f t="shared" si="8"/>
        <v>89</v>
      </c>
      <c r="AT18" s="224"/>
      <c r="AU18" s="224">
        <v>45</v>
      </c>
      <c r="AV18" s="224"/>
      <c r="AW18" s="224">
        <v>44</v>
      </c>
      <c r="AX18" s="224"/>
      <c r="AY18" s="224">
        <f t="shared" si="9"/>
        <v>97</v>
      </c>
      <c r="AZ18" s="224"/>
      <c r="BA18" s="224">
        <v>50</v>
      </c>
      <c r="BB18" s="224"/>
      <c r="BC18" s="224">
        <v>47</v>
      </c>
      <c r="BD18" s="224"/>
      <c r="BE18" s="224">
        <v>18</v>
      </c>
      <c r="BF18" s="224"/>
      <c r="BG18" s="224">
        <v>25</v>
      </c>
      <c r="BH18" s="224"/>
      <c r="BI18" s="231">
        <f t="shared" si="3"/>
        <v>27.333333333333332</v>
      </c>
      <c r="BJ18" s="231"/>
      <c r="BK18" s="231"/>
    </row>
    <row r="19" spans="2:63" ht="25.5" customHeight="1">
      <c r="B19" s="3"/>
      <c r="C19" s="237" t="s">
        <v>125</v>
      </c>
      <c r="D19" s="237"/>
      <c r="E19" s="237"/>
      <c r="F19" s="237"/>
      <c r="G19" s="237"/>
      <c r="H19" s="237"/>
      <c r="I19" s="237"/>
      <c r="J19" s="237"/>
      <c r="K19" s="4"/>
      <c r="L19" s="224">
        <f t="shared" si="0"/>
        <v>627</v>
      </c>
      <c r="M19" s="224"/>
      <c r="N19" s="224"/>
      <c r="O19" s="224">
        <f t="shared" si="1"/>
        <v>316</v>
      </c>
      <c r="P19" s="224"/>
      <c r="Q19" s="224"/>
      <c r="R19" s="224">
        <f t="shared" si="2"/>
        <v>311</v>
      </c>
      <c r="S19" s="224"/>
      <c r="T19" s="224"/>
      <c r="U19" s="224">
        <f t="shared" si="4"/>
        <v>77</v>
      </c>
      <c r="V19" s="224"/>
      <c r="W19" s="224">
        <v>36</v>
      </c>
      <c r="X19" s="224"/>
      <c r="Y19" s="224">
        <v>41</v>
      </c>
      <c r="Z19" s="224"/>
      <c r="AA19" s="224">
        <f t="shared" si="5"/>
        <v>100</v>
      </c>
      <c r="AB19" s="224"/>
      <c r="AC19" s="224">
        <v>41</v>
      </c>
      <c r="AD19" s="224"/>
      <c r="AE19" s="224">
        <v>59</v>
      </c>
      <c r="AF19" s="224"/>
      <c r="AG19" s="224">
        <f t="shared" si="6"/>
        <v>117</v>
      </c>
      <c r="AH19" s="224"/>
      <c r="AI19" s="224">
        <v>72</v>
      </c>
      <c r="AJ19" s="224"/>
      <c r="AK19" s="224">
        <v>45</v>
      </c>
      <c r="AL19" s="224"/>
      <c r="AM19" s="224">
        <f t="shared" si="7"/>
        <v>114</v>
      </c>
      <c r="AN19" s="224"/>
      <c r="AO19" s="224">
        <v>56</v>
      </c>
      <c r="AP19" s="224"/>
      <c r="AQ19" s="224">
        <v>58</v>
      </c>
      <c r="AR19" s="224"/>
      <c r="AS19" s="224">
        <f t="shared" si="8"/>
        <v>109</v>
      </c>
      <c r="AT19" s="224"/>
      <c r="AU19" s="224">
        <v>57</v>
      </c>
      <c r="AV19" s="224"/>
      <c r="AW19" s="224">
        <v>52</v>
      </c>
      <c r="AX19" s="224"/>
      <c r="AY19" s="224">
        <f t="shared" si="9"/>
        <v>110</v>
      </c>
      <c r="AZ19" s="224"/>
      <c r="BA19" s="224">
        <v>54</v>
      </c>
      <c r="BB19" s="224"/>
      <c r="BC19" s="224">
        <v>56</v>
      </c>
      <c r="BD19" s="224"/>
      <c r="BE19" s="224">
        <v>21</v>
      </c>
      <c r="BF19" s="224"/>
      <c r="BG19" s="224">
        <v>31</v>
      </c>
      <c r="BH19" s="224"/>
      <c r="BI19" s="231">
        <f t="shared" si="3"/>
        <v>29.857142857142858</v>
      </c>
      <c r="BJ19" s="231"/>
      <c r="BK19" s="231"/>
    </row>
    <row r="20" spans="2:63" ht="25.5" customHeight="1">
      <c r="B20" s="3"/>
      <c r="C20" s="237" t="s">
        <v>126</v>
      </c>
      <c r="D20" s="237"/>
      <c r="E20" s="237"/>
      <c r="F20" s="237"/>
      <c r="G20" s="237"/>
      <c r="H20" s="237"/>
      <c r="I20" s="237"/>
      <c r="J20" s="237"/>
      <c r="K20" s="4"/>
      <c r="L20" s="224">
        <f t="shared" si="0"/>
        <v>607</v>
      </c>
      <c r="M20" s="224"/>
      <c r="N20" s="224"/>
      <c r="O20" s="224">
        <f t="shared" si="1"/>
        <v>336</v>
      </c>
      <c r="P20" s="224"/>
      <c r="Q20" s="224"/>
      <c r="R20" s="224">
        <f t="shared" si="2"/>
        <v>271</v>
      </c>
      <c r="S20" s="224"/>
      <c r="T20" s="224"/>
      <c r="U20" s="224">
        <f t="shared" si="4"/>
        <v>105</v>
      </c>
      <c r="V20" s="224"/>
      <c r="W20" s="224">
        <v>50</v>
      </c>
      <c r="X20" s="224"/>
      <c r="Y20" s="224">
        <v>55</v>
      </c>
      <c r="Z20" s="224"/>
      <c r="AA20" s="224">
        <f t="shared" si="5"/>
        <v>109</v>
      </c>
      <c r="AB20" s="224"/>
      <c r="AC20" s="224">
        <v>62</v>
      </c>
      <c r="AD20" s="224"/>
      <c r="AE20" s="224">
        <v>47</v>
      </c>
      <c r="AF20" s="224"/>
      <c r="AG20" s="224">
        <f t="shared" si="6"/>
        <v>94</v>
      </c>
      <c r="AH20" s="224"/>
      <c r="AI20" s="224">
        <v>49</v>
      </c>
      <c r="AJ20" s="224"/>
      <c r="AK20" s="224">
        <v>45</v>
      </c>
      <c r="AL20" s="224"/>
      <c r="AM20" s="224">
        <f t="shared" si="7"/>
        <v>100</v>
      </c>
      <c r="AN20" s="224"/>
      <c r="AO20" s="224">
        <v>57</v>
      </c>
      <c r="AP20" s="224"/>
      <c r="AQ20" s="224">
        <v>43</v>
      </c>
      <c r="AR20" s="224"/>
      <c r="AS20" s="224">
        <f t="shared" si="8"/>
        <v>109</v>
      </c>
      <c r="AT20" s="224"/>
      <c r="AU20" s="224">
        <v>67</v>
      </c>
      <c r="AV20" s="224"/>
      <c r="AW20" s="224">
        <v>42</v>
      </c>
      <c r="AX20" s="224"/>
      <c r="AY20" s="224">
        <f t="shared" si="9"/>
        <v>90</v>
      </c>
      <c r="AZ20" s="224"/>
      <c r="BA20" s="224">
        <v>51</v>
      </c>
      <c r="BB20" s="224"/>
      <c r="BC20" s="224">
        <v>39</v>
      </c>
      <c r="BD20" s="224"/>
      <c r="BE20" s="224">
        <v>21</v>
      </c>
      <c r="BF20" s="224"/>
      <c r="BG20" s="224">
        <v>29</v>
      </c>
      <c r="BH20" s="224"/>
      <c r="BI20" s="231">
        <f t="shared" si="3"/>
        <v>28.904761904761905</v>
      </c>
      <c r="BJ20" s="231"/>
      <c r="BK20" s="231"/>
    </row>
    <row r="21" spans="2:63" ht="25.5" customHeight="1">
      <c r="B21" s="3"/>
      <c r="C21" s="237" t="s">
        <v>127</v>
      </c>
      <c r="D21" s="237"/>
      <c r="E21" s="237"/>
      <c r="F21" s="237"/>
      <c r="G21" s="237"/>
      <c r="H21" s="237"/>
      <c r="I21" s="237"/>
      <c r="J21" s="237"/>
      <c r="K21" s="4"/>
      <c r="L21" s="224">
        <f t="shared" si="0"/>
        <v>311</v>
      </c>
      <c r="M21" s="224"/>
      <c r="N21" s="224"/>
      <c r="O21" s="224">
        <f t="shared" si="1"/>
        <v>144</v>
      </c>
      <c r="P21" s="224"/>
      <c r="Q21" s="224"/>
      <c r="R21" s="224">
        <f t="shared" si="2"/>
        <v>167</v>
      </c>
      <c r="S21" s="224"/>
      <c r="T21" s="224"/>
      <c r="U21" s="224">
        <f t="shared" si="4"/>
        <v>47</v>
      </c>
      <c r="V21" s="224"/>
      <c r="W21" s="224">
        <v>22</v>
      </c>
      <c r="X21" s="224"/>
      <c r="Y21" s="224">
        <v>25</v>
      </c>
      <c r="Z21" s="224"/>
      <c r="AA21" s="224">
        <f t="shared" si="5"/>
        <v>43</v>
      </c>
      <c r="AB21" s="224"/>
      <c r="AC21" s="224">
        <v>19</v>
      </c>
      <c r="AD21" s="224"/>
      <c r="AE21" s="224">
        <v>24</v>
      </c>
      <c r="AF21" s="224"/>
      <c r="AG21" s="224">
        <f t="shared" si="6"/>
        <v>57</v>
      </c>
      <c r="AH21" s="224"/>
      <c r="AI21" s="224">
        <v>25</v>
      </c>
      <c r="AJ21" s="224"/>
      <c r="AK21" s="224">
        <v>32</v>
      </c>
      <c r="AL21" s="224"/>
      <c r="AM21" s="224">
        <f t="shared" si="7"/>
        <v>53</v>
      </c>
      <c r="AN21" s="224"/>
      <c r="AO21" s="224">
        <v>26</v>
      </c>
      <c r="AP21" s="224"/>
      <c r="AQ21" s="224">
        <v>27</v>
      </c>
      <c r="AR21" s="224"/>
      <c r="AS21" s="224">
        <f t="shared" si="8"/>
        <v>50</v>
      </c>
      <c r="AT21" s="224"/>
      <c r="AU21" s="224">
        <v>24</v>
      </c>
      <c r="AV21" s="224"/>
      <c r="AW21" s="224">
        <v>26</v>
      </c>
      <c r="AX21" s="224"/>
      <c r="AY21" s="224">
        <f t="shared" si="9"/>
        <v>61</v>
      </c>
      <c r="AZ21" s="224"/>
      <c r="BA21" s="224">
        <v>28</v>
      </c>
      <c r="BB21" s="224"/>
      <c r="BC21" s="224">
        <v>33</v>
      </c>
      <c r="BD21" s="224"/>
      <c r="BE21" s="224">
        <v>13</v>
      </c>
      <c r="BF21" s="224"/>
      <c r="BG21" s="224">
        <v>19</v>
      </c>
      <c r="BH21" s="224"/>
      <c r="BI21" s="231">
        <f t="shared" si="3"/>
        <v>23.923076923076923</v>
      </c>
      <c r="BJ21" s="231"/>
      <c r="BK21" s="231"/>
    </row>
    <row r="22" spans="2:63" ht="25.5" customHeight="1">
      <c r="B22" s="3"/>
      <c r="C22" s="237" t="s">
        <v>128</v>
      </c>
      <c r="D22" s="237"/>
      <c r="E22" s="237"/>
      <c r="F22" s="237"/>
      <c r="G22" s="237"/>
      <c r="H22" s="237"/>
      <c r="I22" s="237"/>
      <c r="J22" s="237"/>
      <c r="K22" s="4"/>
      <c r="L22" s="224">
        <f t="shared" si="0"/>
        <v>22</v>
      </c>
      <c r="M22" s="224"/>
      <c r="N22" s="224"/>
      <c r="O22" s="224">
        <f t="shared" si="1"/>
        <v>15</v>
      </c>
      <c r="P22" s="224"/>
      <c r="Q22" s="224"/>
      <c r="R22" s="224">
        <f t="shared" si="2"/>
        <v>7</v>
      </c>
      <c r="S22" s="224"/>
      <c r="T22" s="224"/>
      <c r="U22" s="224">
        <f t="shared" si="4"/>
        <v>2</v>
      </c>
      <c r="V22" s="224"/>
      <c r="W22" s="224">
        <v>1</v>
      </c>
      <c r="X22" s="224"/>
      <c r="Y22" s="224">
        <v>1</v>
      </c>
      <c r="Z22" s="224"/>
      <c r="AA22" s="224">
        <f t="shared" si="5"/>
        <v>3</v>
      </c>
      <c r="AB22" s="224"/>
      <c r="AC22" s="224">
        <v>3</v>
      </c>
      <c r="AD22" s="224"/>
      <c r="AE22" s="224" t="s">
        <v>368</v>
      </c>
      <c r="AF22" s="224"/>
      <c r="AG22" s="224">
        <f t="shared" si="6"/>
        <v>5</v>
      </c>
      <c r="AH22" s="224"/>
      <c r="AI22" s="224">
        <v>2</v>
      </c>
      <c r="AJ22" s="224"/>
      <c r="AK22" s="224">
        <v>3</v>
      </c>
      <c r="AL22" s="224"/>
      <c r="AM22" s="224">
        <f t="shared" si="7"/>
        <v>2</v>
      </c>
      <c r="AN22" s="224"/>
      <c r="AO22" s="224">
        <v>1</v>
      </c>
      <c r="AP22" s="224"/>
      <c r="AQ22" s="224">
        <v>1</v>
      </c>
      <c r="AR22" s="224"/>
      <c r="AS22" s="224">
        <f t="shared" si="8"/>
        <v>6</v>
      </c>
      <c r="AT22" s="224"/>
      <c r="AU22" s="224">
        <v>5</v>
      </c>
      <c r="AV22" s="224"/>
      <c r="AW22" s="224">
        <v>1</v>
      </c>
      <c r="AX22" s="224"/>
      <c r="AY22" s="224">
        <f t="shared" si="9"/>
        <v>4</v>
      </c>
      <c r="AZ22" s="224"/>
      <c r="BA22" s="224">
        <v>3</v>
      </c>
      <c r="BB22" s="224"/>
      <c r="BC22" s="224">
        <v>1</v>
      </c>
      <c r="BD22" s="224"/>
      <c r="BE22" s="224">
        <v>4</v>
      </c>
      <c r="BF22" s="224"/>
      <c r="BG22" s="224">
        <v>6</v>
      </c>
      <c r="BH22" s="224"/>
      <c r="BI22" s="231">
        <f t="shared" si="3"/>
        <v>5.5</v>
      </c>
      <c r="BJ22" s="231"/>
      <c r="BK22" s="231"/>
    </row>
    <row r="23" spans="2:63" ht="25.5" customHeight="1">
      <c r="B23" s="3"/>
      <c r="C23" s="237" t="s">
        <v>129</v>
      </c>
      <c r="D23" s="237"/>
      <c r="E23" s="237"/>
      <c r="F23" s="237"/>
      <c r="G23" s="237"/>
      <c r="H23" s="237"/>
      <c r="I23" s="237"/>
      <c r="J23" s="237"/>
      <c r="K23" s="4"/>
      <c r="L23" s="224">
        <f t="shared" si="0"/>
        <v>362</v>
      </c>
      <c r="M23" s="224"/>
      <c r="N23" s="224"/>
      <c r="O23" s="224">
        <f t="shared" si="1"/>
        <v>180</v>
      </c>
      <c r="P23" s="224"/>
      <c r="Q23" s="224"/>
      <c r="R23" s="224">
        <f t="shared" si="2"/>
        <v>182</v>
      </c>
      <c r="S23" s="224"/>
      <c r="T23" s="224"/>
      <c r="U23" s="224">
        <f t="shared" si="4"/>
        <v>53</v>
      </c>
      <c r="V23" s="224"/>
      <c r="W23" s="224">
        <v>25</v>
      </c>
      <c r="X23" s="224"/>
      <c r="Y23" s="224">
        <v>28</v>
      </c>
      <c r="Z23" s="224"/>
      <c r="AA23" s="224">
        <f t="shared" si="5"/>
        <v>62</v>
      </c>
      <c r="AB23" s="224"/>
      <c r="AC23" s="224">
        <v>21</v>
      </c>
      <c r="AD23" s="224"/>
      <c r="AE23" s="224">
        <v>41</v>
      </c>
      <c r="AF23" s="224"/>
      <c r="AG23" s="224">
        <f t="shared" si="6"/>
        <v>60</v>
      </c>
      <c r="AH23" s="224"/>
      <c r="AI23" s="224">
        <v>33</v>
      </c>
      <c r="AJ23" s="224"/>
      <c r="AK23" s="224">
        <v>27</v>
      </c>
      <c r="AL23" s="224"/>
      <c r="AM23" s="224">
        <f t="shared" si="7"/>
        <v>60</v>
      </c>
      <c r="AN23" s="224"/>
      <c r="AO23" s="224">
        <v>34</v>
      </c>
      <c r="AP23" s="224"/>
      <c r="AQ23" s="224">
        <v>26</v>
      </c>
      <c r="AR23" s="224"/>
      <c r="AS23" s="224">
        <f t="shared" si="8"/>
        <v>71</v>
      </c>
      <c r="AT23" s="224"/>
      <c r="AU23" s="224">
        <v>34</v>
      </c>
      <c r="AV23" s="224"/>
      <c r="AW23" s="224">
        <v>37</v>
      </c>
      <c r="AX23" s="224"/>
      <c r="AY23" s="224">
        <f t="shared" si="9"/>
        <v>56</v>
      </c>
      <c r="AZ23" s="224"/>
      <c r="BA23" s="224">
        <v>33</v>
      </c>
      <c r="BB23" s="224"/>
      <c r="BC23" s="224">
        <v>23</v>
      </c>
      <c r="BD23" s="224"/>
      <c r="BE23" s="224">
        <v>13</v>
      </c>
      <c r="BF23" s="224"/>
      <c r="BG23" s="224">
        <v>22</v>
      </c>
      <c r="BH23" s="224"/>
      <c r="BI23" s="231">
        <f t="shared" si="3"/>
        <v>27.846153846153847</v>
      </c>
      <c r="BJ23" s="231"/>
      <c r="BK23" s="231"/>
    </row>
    <row r="24" spans="2:63" ht="25.5" customHeight="1">
      <c r="B24" s="3"/>
      <c r="C24" s="237" t="s">
        <v>130</v>
      </c>
      <c r="D24" s="237"/>
      <c r="E24" s="237"/>
      <c r="F24" s="237"/>
      <c r="G24" s="237"/>
      <c r="H24" s="237"/>
      <c r="I24" s="237"/>
      <c r="J24" s="237"/>
      <c r="K24" s="4"/>
      <c r="L24" s="224">
        <f t="shared" si="0"/>
        <v>573</v>
      </c>
      <c r="M24" s="224"/>
      <c r="N24" s="224"/>
      <c r="O24" s="224">
        <f t="shared" si="1"/>
        <v>304</v>
      </c>
      <c r="P24" s="224"/>
      <c r="Q24" s="224"/>
      <c r="R24" s="224">
        <f t="shared" si="2"/>
        <v>269</v>
      </c>
      <c r="S24" s="224"/>
      <c r="T24" s="224"/>
      <c r="U24" s="224">
        <f t="shared" si="4"/>
        <v>96</v>
      </c>
      <c r="V24" s="224"/>
      <c r="W24" s="224">
        <v>46</v>
      </c>
      <c r="X24" s="224"/>
      <c r="Y24" s="224">
        <v>50</v>
      </c>
      <c r="Z24" s="224"/>
      <c r="AA24" s="224">
        <f t="shared" si="5"/>
        <v>84</v>
      </c>
      <c r="AB24" s="224"/>
      <c r="AC24" s="224">
        <v>44</v>
      </c>
      <c r="AD24" s="224"/>
      <c r="AE24" s="224">
        <v>40</v>
      </c>
      <c r="AF24" s="224"/>
      <c r="AG24" s="224">
        <f t="shared" si="6"/>
        <v>104</v>
      </c>
      <c r="AH24" s="224"/>
      <c r="AI24" s="224">
        <v>57</v>
      </c>
      <c r="AJ24" s="224"/>
      <c r="AK24" s="224">
        <v>47</v>
      </c>
      <c r="AL24" s="224"/>
      <c r="AM24" s="224">
        <f t="shared" si="7"/>
        <v>95</v>
      </c>
      <c r="AN24" s="224"/>
      <c r="AO24" s="224">
        <v>55</v>
      </c>
      <c r="AP24" s="224"/>
      <c r="AQ24" s="224">
        <v>40</v>
      </c>
      <c r="AR24" s="224"/>
      <c r="AS24" s="224">
        <f t="shared" si="8"/>
        <v>93</v>
      </c>
      <c r="AT24" s="224"/>
      <c r="AU24" s="224">
        <v>45</v>
      </c>
      <c r="AV24" s="224"/>
      <c r="AW24" s="224">
        <v>48</v>
      </c>
      <c r="AX24" s="224"/>
      <c r="AY24" s="224">
        <f t="shared" si="9"/>
        <v>101</v>
      </c>
      <c r="AZ24" s="224"/>
      <c r="BA24" s="224">
        <v>57</v>
      </c>
      <c r="BB24" s="224"/>
      <c r="BC24" s="224">
        <v>44</v>
      </c>
      <c r="BD24" s="224"/>
      <c r="BE24" s="224">
        <v>21</v>
      </c>
      <c r="BF24" s="224"/>
      <c r="BG24" s="224">
        <v>28</v>
      </c>
      <c r="BH24" s="224"/>
      <c r="BI24" s="231">
        <f t="shared" si="3"/>
        <v>27.285714285714285</v>
      </c>
      <c r="BJ24" s="231"/>
      <c r="BK24" s="231"/>
    </row>
    <row r="25" spans="2:63" ht="25.5" customHeight="1">
      <c r="B25" s="3"/>
      <c r="C25" s="237" t="s">
        <v>131</v>
      </c>
      <c r="D25" s="237"/>
      <c r="E25" s="237"/>
      <c r="F25" s="237"/>
      <c r="G25" s="237"/>
      <c r="H25" s="237"/>
      <c r="I25" s="237"/>
      <c r="J25" s="237"/>
      <c r="K25" s="4"/>
      <c r="L25" s="224">
        <f t="shared" si="0"/>
        <v>290</v>
      </c>
      <c r="M25" s="224"/>
      <c r="N25" s="224"/>
      <c r="O25" s="224">
        <f t="shared" si="1"/>
        <v>151</v>
      </c>
      <c r="P25" s="224"/>
      <c r="Q25" s="224"/>
      <c r="R25" s="224">
        <f t="shared" si="2"/>
        <v>139</v>
      </c>
      <c r="S25" s="224"/>
      <c r="T25" s="224"/>
      <c r="U25" s="224">
        <f t="shared" si="4"/>
        <v>43</v>
      </c>
      <c r="V25" s="224"/>
      <c r="W25" s="224">
        <v>21</v>
      </c>
      <c r="X25" s="224"/>
      <c r="Y25" s="224">
        <v>22</v>
      </c>
      <c r="Z25" s="224"/>
      <c r="AA25" s="224">
        <f t="shared" si="5"/>
        <v>37</v>
      </c>
      <c r="AB25" s="224"/>
      <c r="AC25" s="224">
        <v>19</v>
      </c>
      <c r="AD25" s="224"/>
      <c r="AE25" s="224">
        <v>18</v>
      </c>
      <c r="AF25" s="224"/>
      <c r="AG25" s="224">
        <f t="shared" si="6"/>
        <v>54</v>
      </c>
      <c r="AH25" s="224"/>
      <c r="AI25" s="224">
        <v>21</v>
      </c>
      <c r="AJ25" s="224"/>
      <c r="AK25" s="224">
        <v>33</v>
      </c>
      <c r="AL25" s="224"/>
      <c r="AM25" s="224">
        <f t="shared" si="7"/>
        <v>48</v>
      </c>
      <c r="AN25" s="224"/>
      <c r="AO25" s="224">
        <v>23</v>
      </c>
      <c r="AP25" s="224"/>
      <c r="AQ25" s="224">
        <v>25</v>
      </c>
      <c r="AR25" s="224"/>
      <c r="AS25" s="224">
        <f t="shared" si="8"/>
        <v>63</v>
      </c>
      <c r="AT25" s="224"/>
      <c r="AU25" s="224">
        <v>39</v>
      </c>
      <c r="AV25" s="224"/>
      <c r="AW25" s="224">
        <v>24</v>
      </c>
      <c r="AX25" s="224"/>
      <c r="AY25" s="224">
        <f t="shared" si="9"/>
        <v>45</v>
      </c>
      <c r="AZ25" s="224"/>
      <c r="BA25" s="224">
        <v>28</v>
      </c>
      <c r="BB25" s="224"/>
      <c r="BC25" s="224">
        <v>17</v>
      </c>
      <c r="BD25" s="224"/>
      <c r="BE25" s="224">
        <v>12</v>
      </c>
      <c r="BF25" s="224"/>
      <c r="BG25" s="224">
        <v>18</v>
      </c>
      <c r="BH25" s="224"/>
      <c r="BI25" s="231">
        <f t="shared" si="3"/>
        <v>24.166666666666668</v>
      </c>
      <c r="BJ25" s="231"/>
      <c r="BK25" s="231"/>
    </row>
    <row r="26" spans="2:63" ht="25.5" customHeight="1">
      <c r="B26" s="3"/>
      <c r="C26" s="237" t="s">
        <v>132</v>
      </c>
      <c r="D26" s="237"/>
      <c r="E26" s="237"/>
      <c r="F26" s="237"/>
      <c r="G26" s="237"/>
      <c r="H26" s="237"/>
      <c r="I26" s="237"/>
      <c r="J26" s="237"/>
      <c r="K26" s="4"/>
      <c r="L26" s="224">
        <f t="shared" si="0"/>
        <v>323</v>
      </c>
      <c r="M26" s="224"/>
      <c r="N26" s="224"/>
      <c r="O26" s="224">
        <f t="shared" si="1"/>
        <v>173</v>
      </c>
      <c r="P26" s="224"/>
      <c r="Q26" s="224"/>
      <c r="R26" s="224">
        <f t="shared" si="2"/>
        <v>150</v>
      </c>
      <c r="S26" s="224"/>
      <c r="T26" s="224"/>
      <c r="U26" s="224">
        <f t="shared" si="4"/>
        <v>61</v>
      </c>
      <c r="V26" s="224"/>
      <c r="W26" s="224">
        <v>28</v>
      </c>
      <c r="X26" s="224"/>
      <c r="Y26" s="224">
        <v>33</v>
      </c>
      <c r="Z26" s="224"/>
      <c r="AA26" s="224">
        <f t="shared" si="5"/>
        <v>52</v>
      </c>
      <c r="AB26" s="224"/>
      <c r="AC26" s="224">
        <v>19</v>
      </c>
      <c r="AD26" s="224"/>
      <c r="AE26" s="224">
        <v>33</v>
      </c>
      <c r="AF26" s="224"/>
      <c r="AG26" s="224">
        <f t="shared" si="6"/>
        <v>66</v>
      </c>
      <c r="AH26" s="224"/>
      <c r="AI26" s="224">
        <v>38</v>
      </c>
      <c r="AJ26" s="224"/>
      <c r="AK26" s="224">
        <v>28</v>
      </c>
      <c r="AL26" s="224"/>
      <c r="AM26" s="224">
        <f t="shared" si="7"/>
        <v>45</v>
      </c>
      <c r="AN26" s="224"/>
      <c r="AO26" s="224">
        <v>31</v>
      </c>
      <c r="AP26" s="224"/>
      <c r="AQ26" s="224">
        <v>14</v>
      </c>
      <c r="AR26" s="224"/>
      <c r="AS26" s="224">
        <f t="shared" si="8"/>
        <v>58</v>
      </c>
      <c r="AT26" s="224"/>
      <c r="AU26" s="224">
        <v>31</v>
      </c>
      <c r="AV26" s="224"/>
      <c r="AW26" s="224">
        <v>27</v>
      </c>
      <c r="AX26" s="224"/>
      <c r="AY26" s="224">
        <f t="shared" si="9"/>
        <v>41</v>
      </c>
      <c r="AZ26" s="224"/>
      <c r="BA26" s="224">
        <v>26</v>
      </c>
      <c r="BB26" s="224"/>
      <c r="BC26" s="224">
        <v>15</v>
      </c>
      <c r="BD26" s="224"/>
      <c r="BE26" s="224">
        <v>13</v>
      </c>
      <c r="BF26" s="224"/>
      <c r="BG26" s="224">
        <v>21</v>
      </c>
      <c r="BH26" s="224"/>
      <c r="BI26" s="231">
        <f t="shared" si="3"/>
        <v>24.846153846153847</v>
      </c>
      <c r="BJ26" s="231"/>
      <c r="BK26" s="231"/>
    </row>
    <row r="27" spans="2:63" ht="25.5" customHeight="1">
      <c r="B27" s="3"/>
      <c r="C27" s="237" t="s">
        <v>133</v>
      </c>
      <c r="D27" s="237"/>
      <c r="E27" s="237"/>
      <c r="F27" s="237"/>
      <c r="G27" s="237"/>
      <c r="H27" s="237"/>
      <c r="I27" s="237"/>
      <c r="J27" s="237"/>
      <c r="K27" s="4"/>
      <c r="L27" s="224">
        <f t="shared" si="0"/>
        <v>514</v>
      </c>
      <c r="M27" s="224"/>
      <c r="N27" s="224"/>
      <c r="O27" s="224">
        <f t="shared" si="1"/>
        <v>273</v>
      </c>
      <c r="P27" s="224"/>
      <c r="Q27" s="224"/>
      <c r="R27" s="224">
        <f t="shared" si="2"/>
        <v>241</v>
      </c>
      <c r="S27" s="224"/>
      <c r="T27" s="224"/>
      <c r="U27" s="224">
        <f t="shared" si="4"/>
        <v>74</v>
      </c>
      <c r="V27" s="224"/>
      <c r="W27" s="224">
        <v>41</v>
      </c>
      <c r="X27" s="224"/>
      <c r="Y27" s="224">
        <v>33</v>
      </c>
      <c r="Z27" s="224"/>
      <c r="AA27" s="224">
        <f t="shared" si="5"/>
        <v>90</v>
      </c>
      <c r="AB27" s="224"/>
      <c r="AC27" s="224">
        <v>49</v>
      </c>
      <c r="AD27" s="224"/>
      <c r="AE27" s="224">
        <v>41</v>
      </c>
      <c r="AF27" s="224"/>
      <c r="AG27" s="224">
        <f t="shared" si="6"/>
        <v>87</v>
      </c>
      <c r="AH27" s="224"/>
      <c r="AI27" s="224">
        <v>55</v>
      </c>
      <c r="AJ27" s="224"/>
      <c r="AK27" s="224">
        <v>32</v>
      </c>
      <c r="AL27" s="224"/>
      <c r="AM27" s="224">
        <f t="shared" si="7"/>
        <v>79</v>
      </c>
      <c r="AN27" s="224"/>
      <c r="AO27" s="224">
        <v>37</v>
      </c>
      <c r="AP27" s="224"/>
      <c r="AQ27" s="224">
        <v>42</v>
      </c>
      <c r="AR27" s="224"/>
      <c r="AS27" s="224">
        <f t="shared" si="8"/>
        <v>99</v>
      </c>
      <c r="AT27" s="224"/>
      <c r="AU27" s="224">
        <v>52</v>
      </c>
      <c r="AV27" s="224"/>
      <c r="AW27" s="224">
        <v>47</v>
      </c>
      <c r="AX27" s="224"/>
      <c r="AY27" s="224">
        <f t="shared" si="9"/>
        <v>85</v>
      </c>
      <c r="AZ27" s="224"/>
      <c r="BA27" s="224">
        <v>39</v>
      </c>
      <c r="BB27" s="224"/>
      <c r="BC27" s="224">
        <v>46</v>
      </c>
      <c r="BD27" s="224"/>
      <c r="BE27" s="224">
        <v>18</v>
      </c>
      <c r="BF27" s="224"/>
      <c r="BG27" s="224">
        <v>27</v>
      </c>
      <c r="BH27" s="224"/>
      <c r="BI27" s="231">
        <f t="shared" si="3"/>
        <v>28.555555555555557</v>
      </c>
      <c r="BJ27" s="231"/>
      <c r="BK27" s="231"/>
    </row>
    <row r="28" spans="2:63" ht="25.5" customHeight="1">
      <c r="B28" s="3"/>
      <c r="C28" s="3"/>
      <c r="D28" s="3"/>
      <c r="E28" s="3"/>
      <c r="F28" s="3"/>
      <c r="G28" s="3"/>
      <c r="H28" s="3"/>
      <c r="I28" s="3"/>
      <c r="J28" s="3"/>
      <c r="K28" s="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31"/>
      <c r="BJ28" s="231"/>
      <c r="BK28" s="231"/>
    </row>
    <row r="29" spans="2:63" s="5" customFormat="1" ht="25.5" customHeight="1">
      <c r="B29" s="219" t="s">
        <v>318</v>
      </c>
      <c r="C29" s="219"/>
      <c r="D29" s="219"/>
      <c r="E29" s="219"/>
      <c r="F29" s="219"/>
      <c r="G29" s="219"/>
      <c r="H29" s="219"/>
      <c r="I29" s="79"/>
      <c r="J29" s="79"/>
      <c r="K29" s="80"/>
      <c r="L29" s="233">
        <f>SUM(O29:T29)</f>
        <v>58</v>
      </c>
      <c r="M29" s="233"/>
      <c r="N29" s="233"/>
      <c r="O29" s="233">
        <f>SUM(O30:Q33)</f>
        <v>39</v>
      </c>
      <c r="P29" s="233"/>
      <c r="Q29" s="233"/>
      <c r="R29" s="233">
        <f>SUM(R30:T33)</f>
        <v>19</v>
      </c>
      <c r="S29" s="233"/>
      <c r="T29" s="233"/>
      <c r="U29" s="233">
        <f>SUM(U30:V33)</f>
        <v>15</v>
      </c>
      <c r="V29" s="233"/>
      <c r="W29" s="233" t="s">
        <v>17</v>
      </c>
      <c r="X29" s="233"/>
      <c r="Y29" s="233" t="s">
        <v>17</v>
      </c>
      <c r="Z29" s="233"/>
      <c r="AA29" s="233">
        <f>SUM(AA30:AB33)</f>
        <v>6</v>
      </c>
      <c r="AB29" s="233"/>
      <c r="AC29" s="233" t="s">
        <v>17</v>
      </c>
      <c r="AD29" s="233"/>
      <c r="AE29" s="233" t="s">
        <v>17</v>
      </c>
      <c r="AF29" s="233"/>
      <c r="AG29" s="233">
        <f>SUM(AG30:AH33)</f>
        <v>12</v>
      </c>
      <c r="AH29" s="233"/>
      <c r="AI29" s="233" t="s">
        <v>17</v>
      </c>
      <c r="AJ29" s="233"/>
      <c r="AK29" s="233" t="s">
        <v>17</v>
      </c>
      <c r="AL29" s="233"/>
      <c r="AM29" s="233">
        <f>SUM(AM30:AN33)</f>
        <v>6</v>
      </c>
      <c r="AN29" s="233"/>
      <c r="AO29" s="233" t="s">
        <v>17</v>
      </c>
      <c r="AP29" s="233"/>
      <c r="AQ29" s="233" t="s">
        <v>17</v>
      </c>
      <c r="AR29" s="233"/>
      <c r="AS29" s="233">
        <f>SUM(AS30:AT33)</f>
        <v>7</v>
      </c>
      <c r="AT29" s="233"/>
      <c r="AU29" s="233" t="s">
        <v>17</v>
      </c>
      <c r="AV29" s="233"/>
      <c r="AW29" s="233" t="s">
        <v>17</v>
      </c>
      <c r="AX29" s="233"/>
      <c r="AY29" s="233">
        <f>SUM(AY30:AZ33)</f>
        <v>12</v>
      </c>
      <c r="AZ29" s="233"/>
      <c r="BA29" s="233" t="s">
        <v>17</v>
      </c>
      <c r="BB29" s="233"/>
      <c r="BC29" s="233" t="s">
        <v>17</v>
      </c>
      <c r="BD29" s="233"/>
      <c r="BE29" s="233">
        <f>SUM(BE30:BF33)</f>
        <v>27</v>
      </c>
      <c r="BF29" s="233"/>
      <c r="BG29" s="233">
        <v>-234</v>
      </c>
      <c r="BH29" s="233"/>
      <c r="BI29" s="234">
        <f>L29/BE29</f>
        <v>2.1481481481481484</v>
      </c>
      <c r="BJ29" s="234"/>
      <c r="BK29" s="234"/>
    </row>
    <row r="30" spans="2:63" ht="25.5" customHeight="1">
      <c r="B30" s="3"/>
      <c r="C30" s="237" t="s">
        <v>319</v>
      </c>
      <c r="D30" s="237"/>
      <c r="E30" s="237"/>
      <c r="F30" s="237"/>
      <c r="G30" s="252"/>
      <c r="H30" s="252"/>
      <c r="I30" s="252"/>
      <c r="J30" s="252"/>
      <c r="K30" s="4"/>
      <c r="L30" s="224">
        <f>SUM(O30:T30)</f>
        <v>25</v>
      </c>
      <c r="M30" s="224"/>
      <c r="N30" s="224"/>
      <c r="O30" s="224">
        <v>16</v>
      </c>
      <c r="P30" s="224"/>
      <c r="Q30" s="224"/>
      <c r="R30" s="224">
        <v>9</v>
      </c>
      <c r="S30" s="224"/>
      <c r="T30" s="224"/>
      <c r="U30" s="224">
        <v>9</v>
      </c>
      <c r="V30" s="224"/>
      <c r="W30" s="225" t="s">
        <v>17</v>
      </c>
      <c r="X30" s="225"/>
      <c r="Y30" s="225" t="s">
        <v>17</v>
      </c>
      <c r="Z30" s="225"/>
      <c r="AA30" s="224">
        <v>2</v>
      </c>
      <c r="AB30" s="224"/>
      <c r="AC30" s="225" t="s">
        <v>17</v>
      </c>
      <c r="AD30" s="225"/>
      <c r="AE30" s="225" t="s">
        <v>17</v>
      </c>
      <c r="AF30" s="225"/>
      <c r="AG30" s="224">
        <v>6</v>
      </c>
      <c r="AH30" s="224"/>
      <c r="AI30" s="225" t="s">
        <v>17</v>
      </c>
      <c r="AJ30" s="225"/>
      <c r="AK30" s="225" t="s">
        <v>17</v>
      </c>
      <c r="AL30" s="225"/>
      <c r="AM30" s="224">
        <v>3</v>
      </c>
      <c r="AN30" s="224"/>
      <c r="AO30" s="225" t="s">
        <v>17</v>
      </c>
      <c r="AP30" s="225"/>
      <c r="AQ30" s="225" t="s">
        <v>17</v>
      </c>
      <c r="AR30" s="225"/>
      <c r="AS30" s="224">
        <v>1</v>
      </c>
      <c r="AT30" s="224"/>
      <c r="AU30" s="225" t="s">
        <v>17</v>
      </c>
      <c r="AV30" s="225"/>
      <c r="AW30" s="225" t="s">
        <v>17</v>
      </c>
      <c r="AX30" s="225"/>
      <c r="AY30" s="224">
        <v>4</v>
      </c>
      <c r="AZ30" s="224"/>
      <c r="BA30" s="225" t="s">
        <v>17</v>
      </c>
      <c r="BB30" s="225"/>
      <c r="BC30" s="225" t="s">
        <v>17</v>
      </c>
      <c r="BD30" s="225"/>
      <c r="BE30" s="224">
        <v>9</v>
      </c>
      <c r="BF30" s="224"/>
      <c r="BG30" s="224">
        <v>-61</v>
      </c>
      <c r="BH30" s="224"/>
      <c r="BI30" s="231">
        <f>L30/BE30</f>
        <v>2.7777777777777777</v>
      </c>
      <c r="BJ30" s="231"/>
      <c r="BK30" s="231"/>
    </row>
    <row r="31" spans="2:63" ht="25.5" customHeight="1">
      <c r="B31" s="3"/>
      <c r="C31" s="237" t="s">
        <v>320</v>
      </c>
      <c r="D31" s="237"/>
      <c r="E31" s="237"/>
      <c r="F31" s="237"/>
      <c r="G31" s="252"/>
      <c r="H31" s="252"/>
      <c r="I31" s="252"/>
      <c r="J31" s="252"/>
      <c r="K31" s="4"/>
      <c r="L31" s="224">
        <f>SUM(O31:T31)</f>
        <v>13</v>
      </c>
      <c r="M31" s="224"/>
      <c r="N31" s="224"/>
      <c r="O31" s="224">
        <v>11</v>
      </c>
      <c r="P31" s="224"/>
      <c r="Q31" s="224"/>
      <c r="R31" s="224">
        <v>2</v>
      </c>
      <c r="S31" s="224"/>
      <c r="T31" s="224"/>
      <c r="U31" s="224">
        <v>4</v>
      </c>
      <c r="V31" s="224"/>
      <c r="W31" s="225" t="s">
        <v>17</v>
      </c>
      <c r="X31" s="225"/>
      <c r="Y31" s="225" t="s">
        <v>17</v>
      </c>
      <c r="Z31" s="225"/>
      <c r="AA31" s="224">
        <v>2</v>
      </c>
      <c r="AB31" s="224"/>
      <c r="AC31" s="225" t="s">
        <v>17</v>
      </c>
      <c r="AD31" s="225"/>
      <c r="AE31" s="225" t="s">
        <v>17</v>
      </c>
      <c r="AF31" s="225"/>
      <c r="AG31" s="224">
        <v>3</v>
      </c>
      <c r="AH31" s="224"/>
      <c r="AI31" s="225" t="s">
        <v>17</v>
      </c>
      <c r="AJ31" s="225"/>
      <c r="AK31" s="225" t="s">
        <v>17</v>
      </c>
      <c r="AL31" s="225"/>
      <c r="AM31" s="224">
        <v>1</v>
      </c>
      <c r="AN31" s="224"/>
      <c r="AO31" s="225" t="s">
        <v>17</v>
      </c>
      <c r="AP31" s="225"/>
      <c r="AQ31" s="225" t="s">
        <v>17</v>
      </c>
      <c r="AR31" s="225"/>
      <c r="AS31" s="224">
        <v>1</v>
      </c>
      <c r="AT31" s="224"/>
      <c r="AU31" s="225" t="s">
        <v>17</v>
      </c>
      <c r="AV31" s="225"/>
      <c r="AW31" s="225" t="s">
        <v>17</v>
      </c>
      <c r="AX31" s="225"/>
      <c r="AY31" s="224">
        <v>2</v>
      </c>
      <c r="AZ31" s="224"/>
      <c r="BA31" s="225" t="s">
        <v>17</v>
      </c>
      <c r="BB31" s="225"/>
      <c r="BC31" s="225" t="s">
        <v>17</v>
      </c>
      <c r="BD31" s="225"/>
      <c r="BE31" s="224">
        <v>7</v>
      </c>
      <c r="BF31" s="224"/>
      <c r="BG31" s="224">
        <v>-66</v>
      </c>
      <c r="BH31" s="224"/>
      <c r="BI31" s="231">
        <f>L31/BE31</f>
        <v>1.8571428571428572</v>
      </c>
      <c r="BJ31" s="231"/>
      <c r="BK31" s="231"/>
    </row>
    <row r="32" spans="2:63" ht="25.5" customHeight="1">
      <c r="B32" s="3"/>
      <c r="C32" s="237" t="s">
        <v>321</v>
      </c>
      <c r="D32" s="237"/>
      <c r="E32" s="237"/>
      <c r="F32" s="237"/>
      <c r="G32" s="252"/>
      <c r="H32" s="252"/>
      <c r="I32" s="252"/>
      <c r="J32" s="252"/>
      <c r="K32" s="4"/>
      <c r="L32" s="224">
        <f>SUM(O32:T32)</f>
        <v>10</v>
      </c>
      <c r="M32" s="224"/>
      <c r="N32" s="224"/>
      <c r="O32" s="224">
        <v>5</v>
      </c>
      <c r="P32" s="224"/>
      <c r="Q32" s="224"/>
      <c r="R32" s="224">
        <v>5</v>
      </c>
      <c r="S32" s="224"/>
      <c r="T32" s="224"/>
      <c r="U32" s="224">
        <v>1</v>
      </c>
      <c r="V32" s="224"/>
      <c r="W32" s="225" t="s">
        <v>17</v>
      </c>
      <c r="X32" s="225"/>
      <c r="Y32" s="225" t="s">
        <v>17</v>
      </c>
      <c r="Z32" s="225"/>
      <c r="AA32" s="224">
        <v>2</v>
      </c>
      <c r="AB32" s="224"/>
      <c r="AC32" s="225" t="s">
        <v>17</v>
      </c>
      <c r="AD32" s="225"/>
      <c r="AE32" s="225" t="s">
        <v>17</v>
      </c>
      <c r="AF32" s="225"/>
      <c r="AG32" s="224">
        <v>2</v>
      </c>
      <c r="AH32" s="224"/>
      <c r="AI32" s="225" t="s">
        <v>17</v>
      </c>
      <c r="AJ32" s="225"/>
      <c r="AK32" s="225" t="s">
        <v>17</v>
      </c>
      <c r="AL32" s="225"/>
      <c r="AM32" s="224">
        <v>1</v>
      </c>
      <c r="AN32" s="224"/>
      <c r="AO32" s="225" t="s">
        <v>17</v>
      </c>
      <c r="AP32" s="225"/>
      <c r="AQ32" s="225" t="s">
        <v>17</v>
      </c>
      <c r="AR32" s="225"/>
      <c r="AS32" s="224">
        <v>1</v>
      </c>
      <c r="AT32" s="224"/>
      <c r="AU32" s="225" t="s">
        <v>17</v>
      </c>
      <c r="AV32" s="225"/>
      <c r="AW32" s="225" t="s">
        <v>17</v>
      </c>
      <c r="AX32" s="225"/>
      <c r="AY32" s="224">
        <v>3</v>
      </c>
      <c r="AZ32" s="224"/>
      <c r="BA32" s="225" t="s">
        <v>17</v>
      </c>
      <c r="BB32" s="225"/>
      <c r="BC32" s="225" t="s">
        <v>17</v>
      </c>
      <c r="BD32" s="225"/>
      <c r="BE32" s="224">
        <v>5</v>
      </c>
      <c r="BF32" s="224"/>
      <c r="BG32" s="224">
        <v>-36</v>
      </c>
      <c r="BH32" s="224"/>
      <c r="BI32" s="231">
        <f>L32/BE32</f>
        <v>2</v>
      </c>
      <c r="BJ32" s="231"/>
      <c r="BK32" s="231"/>
    </row>
    <row r="33" spans="2:63" ht="25.5" customHeight="1">
      <c r="B33" s="3"/>
      <c r="C33" s="251" t="s">
        <v>322</v>
      </c>
      <c r="D33" s="251"/>
      <c r="E33" s="251"/>
      <c r="F33" s="251"/>
      <c r="G33" s="251"/>
      <c r="H33" s="251"/>
      <c r="I33" s="251"/>
      <c r="J33" s="251"/>
      <c r="K33" s="4"/>
      <c r="L33" s="224">
        <f>SUM(O33:T33)</f>
        <v>10</v>
      </c>
      <c r="M33" s="224"/>
      <c r="N33" s="224"/>
      <c r="O33" s="224">
        <v>7</v>
      </c>
      <c r="P33" s="224"/>
      <c r="Q33" s="224"/>
      <c r="R33" s="224">
        <v>3</v>
      </c>
      <c r="S33" s="224"/>
      <c r="T33" s="224"/>
      <c r="U33" s="224">
        <v>1</v>
      </c>
      <c r="V33" s="224"/>
      <c r="W33" s="225" t="s">
        <v>17</v>
      </c>
      <c r="X33" s="225"/>
      <c r="Y33" s="225" t="s">
        <v>17</v>
      </c>
      <c r="Z33" s="225"/>
      <c r="AA33" s="224" t="s">
        <v>368</v>
      </c>
      <c r="AB33" s="224"/>
      <c r="AC33" s="225" t="s">
        <v>17</v>
      </c>
      <c r="AD33" s="225"/>
      <c r="AE33" s="225" t="s">
        <v>17</v>
      </c>
      <c r="AF33" s="225"/>
      <c r="AG33" s="224">
        <v>1</v>
      </c>
      <c r="AH33" s="224"/>
      <c r="AI33" s="225" t="s">
        <v>17</v>
      </c>
      <c r="AJ33" s="225"/>
      <c r="AK33" s="225" t="s">
        <v>17</v>
      </c>
      <c r="AL33" s="225"/>
      <c r="AM33" s="224">
        <v>1</v>
      </c>
      <c r="AN33" s="224"/>
      <c r="AO33" s="225" t="s">
        <v>17</v>
      </c>
      <c r="AP33" s="225"/>
      <c r="AQ33" s="225" t="s">
        <v>17</v>
      </c>
      <c r="AR33" s="225"/>
      <c r="AS33" s="224">
        <v>4</v>
      </c>
      <c r="AT33" s="224"/>
      <c r="AU33" s="225" t="s">
        <v>17</v>
      </c>
      <c r="AV33" s="225"/>
      <c r="AW33" s="225" t="s">
        <v>17</v>
      </c>
      <c r="AX33" s="225"/>
      <c r="AY33" s="224">
        <v>3</v>
      </c>
      <c r="AZ33" s="224"/>
      <c r="BA33" s="225" t="s">
        <v>17</v>
      </c>
      <c r="BB33" s="225"/>
      <c r="BC33" s="225" t="s">
        <v>17</v>
      </c>
      <c r="BD33" s="225"/>
      <c r="BE33" s="224">
        <v>6</v>
      </c>
      <c r="BF33" s="224"/>
      <c r="BG33" s="224">
        <v>-71</v>
      </c>
      <c r="BH33" s="224"/>
      <c r="BI33" s="231">
        <f>L33/BE33</f>
        <v>1.6666666666666667</v>
      </c>
      <c r="BJ33" s="231"/>
      <c r="BK33" s="231"/>
    </row>
    <row r="34" spans="2:63" ht="25.5" customHeight="1">
      <c r="B34" s="3"/>
      <c r="C34" s="3"/>
      <c r="D34" s="3"/>
      <c r="E34" s="3"/>
      <c r="F34" s="3"/>
      <c r="G34" s="3"/>
      <c r="H34" s="3"/>
      <c r="I34" s="3"/>
      <c r="J34" s="3"/>
      <c r="K34" s="4"/>
      <c r="L34" s="225"/>
      <c r="M34" s="225"/>
      <c r="N34" s="225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31"/>
      <c r="BJ34" s="231"/>
      <c r="BK34" s="231"/>
    </row>
    <row r="35" spans="2:63" s="5" customFormat="1" ht="25.5" customHeight="1">
      <c r="B35" s="220" t="s">
        <v>44</v>
      </c>
      <c r="C35" s="220"/>
      <c r="D35" s="220"/>
      <c r="E35" s="220"/>
      <c r="F35" s="220"/>
      <c r="G35" s="220"/>
      <c r="H35" s="220"/>
      <c r="I35" s="64"/>
      <c r="J35" s="64"/>
      <c r="K35" s="65"/>
      <c r="L35" s="226">
        <f>SUM(O35:T35)</f>
        <v>246</v>
      </c>
      <c r="M35" s="226"/>
      <c r="N35" s="226"/>
      <c r="O35" s="226">
        <f>SUM(W35,AC35,AI35,AO35,AU35,BA35)</f>
        <v>86</v>
      </c>
      <c r="P35" s="226"/>
      <c r="Q35" s="226"/>
      <c r="R35" s="226">
        <f>SUM(Y35,AE35,AK35,AQ35,AW35,BC35,)</f>
        <v>160</v>
      </c>
      <c r="S35" s="226"/>
      <c r="T35" s="226"/>
      <c r="U35" s="226">
        <f>SUM(U36)</f>
        <v>40</v>
      </c>
      <c r="V35" s="226"/>
      <c r="W35" s="226">
        <f>SUM(W36)</f>
        <v>14</v>
      </c>
      <c r="X35" s="226"/>
      <c r="Y35" s="226">
        <f>SUM(Y36)</f>
        <v>26</v>
      </c>
      <c r="Z35" s="226"/>
      <c r="AA35" s="226">
        <f>SUM(AA36)</f>
        <v>71</v>
      </c>
      <c r="AB35" s="226"/>
      <c r="AC35" s="226">
        <f>SUM(AC36)</f>
        <v>25</v>
      </c>
      <c r="AD35" s="226"/>
      <c r="AE35" s="226">
        <f>SUM(AE36)</f>
        <v>46</v>
      </c>
      <c r="AF35" s="226"/>
      <c r="AG35" s="226">
        <f>SUM(AG36)</f>
        <v>36</v>
      </c>
      <c r="AH35" s="226"/>
      <c r="AI35" s="226">
        <f>SUM(AI36)</f>
        <v>14</v>
      </c>
      <c r="AJ35" s="226"/>
      <c r="AK35" s="226">
        <f>SUM(AK36)</f>
        <v>22</v>
      </c>
      <c r="AL35" s="226"/>
      <c r="AM35" s="226">
        <f>SUM(AM36)</f>
        <v>36</v>
      </c>
      <c r="AN35" s="226"/>
      <c r="AO35" s="226">
        <f>SUM(AO36)</f>
        <v>15</v>
      </c>
      <c r="AP35" s="226"/>
      <c r="AQ35" s="226">
        <f>SUM(AQ36)</f>
        <v>21</v>
      </c>
      <c r="AR35" s="226"/>
      <c r="AS35" s="226">
        <f>SUM(AS36)</f>
        <v>37</v>
      </c>
      <c r="AT35" s="226"/>
      <c r="AU35" s="226">
        <f>SUM(AU36)</f>
        <v>6</v>
      </c>
      <c r="AV35" s="226"/>
      <c r="AW35" s="226">
        <f>SUM(AW36)</f>
        <v>31</v>
      </c>
      <c r="AX35" s="226"/>
      <c r="AY35" s="226">
        <f>SUM(AY36)</f>
        <v>26</v>
      </c>
      <c r="AZ35" s="226"/>
      <c r="BA35" s="226">
        <f>SUM(BA36)</f>
        <v>12</v>
      </c>
      <c r="BB35" s="226"/>
      <c r="BC35" s="226">
        <f>SUM(BC36)</f>
        <v>14</v>
      </c>
      <c r="BD35" s="226"/>
      <c r="BE35" s="226">
        <f>SUM(BE36)</f>
        <v>7</v>
      </c>
      <c r="BF35" s="226"/>
      <c r="BG35" s="226">
        <f>SUM(BG36)</f>
        <v>9</v>
      </c>
      <c r="BH35" s="226"/>
      <c r="BI35" s="232">
        <f>L35/BE35</f>
        <v>35.142857142857146</v>
      </c>
      <c r="BJ35" s="232"/>
      <c r="BK35" s="232"/>
    </row>
    <row r="36" spans="1:63" ht="25.5" customHeight="1" thickBot="1">
      <c r="A36" s="62"/>
      <c r="B36" s="3"/>
      <c r="C36" s="237" t="s">
        <v>134</v>
      </c>
      <c r="D36" s="237"/>
      <c r="E36" s="237"/>
      <c r="F36" s="237"/>
      <c r="G36" s="237"/>
      <c r="H36" s="237"/>
      <c r="I36" s="237"/>
      <c r="J36" s="237"/>
      <c r="K36" s="4"/>
      <c r="L36" s="224">
        <f>SUM(O36:T36)</f>
        <v>246</v>
      </c>
      <c r="M36" s="224"/>
      <c r="N36" s="224"/>
      <c r="O36" s="224">
        <f>SUM(W36,AC36,AI36,AO36,AU36,BA36)</f>
        <v>86</v>
      </c>
      <c r="P36" s="224"/>
      <c r="Q36" s="224"/>
      <c r="R36" s="224">
        <f>SUM(Y36,AE36,AK36,AQ36,AW36,BC36,)</f>
        <v>160</v>
      </c>
      <c r="S36" s="224"/>
      <c r="T36" s="224"/>
      <c r="U36" s="224">
        <f>SUM(W36:Z36)</f>
        <v>40</v>
      </c>
      <c r="V36" s="224"/>
      <c r="W36" s="224">
        <v>14</v>
      </c>
      <c r="X36" s="224"/>
      <c r="Y36" s="224">
        <v>26</v>
      </c>
      <c r="Z36" s="224"/>
      <c r="AA36" s="224">
        <f>SUM(AC36:AF36)</f>
        <v>71</v>
      </c>
      <c r="AB36" s="224"/>
      <c r="AC36" s="224">
        <v>25</v>
      </c>
      <c r="AD36" s="224"/>
      <c r="AE36" s="224">
        <v>46</v>
      </c>
      <c r="AF36" s="224"/>
      <c r="AG36" s="224">
        <f>SUM(AI36:AL36)</f>
        <v>36</v>
      </c>
      <c r="AH36" s="224"/>
      <c r="AI36" s="224">
        <v>14</v>
      </c>
      <c r="AJ36" s="224"/>
      <c r="AK36" s="224">
        <v>22</v>
      </c>
      <c r="AL36" s="224"/>
      <c r="AM36" s="224">
        <f>SUM(AO36:AR36)</f>
        <v>36</v>
      </c>
      <c r="AN36" s="224"/>
      <c r="AO36" s="224">
        <v>15</v>
      </c>
      <c r="AP36" s="224"/>
      <c r="AQ36" s="224">
        <v>21</v>
      </c>
      <c r="AR36" s="224"/>
      <c r="AS36" s="224">
        <f>SUM(AU36:AX36)</f>
        <v>37</v>
      </c>
      <c r="AT36" s="224"/>
      <c r="AU36" s="224">
        <v>6</v>
      </c>
      <c r="AV36" s="224"/>
      <c r="AW36" s="224">
        <v>31</v>
      </c>
      <c r="AX36" s="224"/>
      <c r="AY36" s="224">
        <f>SUM(BA36:BD36)</f>
        <v>26</v>
      </c>
      <c r="AZ36" s="224"/>
      <c r="BA36" s="224">
        <v>12</v>
      </c>
      <c r="BB36" s="224"/>
      <c r="BC36" s="224">
        <v>14</v>
      </c>
      <c r="BD36" s="224"/>
      <c r="BE36" s="224">
        <v>7</v>
      </c>
      <c r="BF36" s="224"/>
      <c r="BG36" s="224">
        <v>9</v>
      </c>
      <c r="BH36" s="224"/>
      <c r="BI36" s="231">
        <f>L36/BE36</f>
        <v>35.142857142857146</v>
      </c>
      <c r="BJ36" s="231"/>
      <c r="BK36" s="231"/>
    </row>
    <row r="37" spans="1:63" ht="20.25" customHeight="1">
      <c r="A37" s="228" t="s">
        <v>372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14" t="s">
        <v>49</v>
      </c>
      <c r="BH37" s="115"/>
      <c r="BI37" s="115"/>
      <c r="BJ37" s="115"/>
      <c r="BK37" s="115"/>
    </row>
    <row r="38" spans="1:63" ht="20.25" customHeight="1">
      <c r="A38" s="227" t="s">
        <v>379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AV38" s="92"/>
      <c r="BF38" s="229" t="s">
        <v>50</v>
      </c>
      <c r="BG38" s="230"/>
      <c r="BH38" s="230"/>
      <c r="BI38" s="230"/>
      <c r="BJ38" s="230"/>
      <c r="BK38" s="230"/>
    </row>
    <row r="39" spans="1:63" ht="20.25" customHeight="1">
      <c r="A39" s="227" t="s">
        <v>386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14"/>
      <c r="AA39" s="14"/>
      <c r="AB39" s="14"/>
      <c r="BF39" s="250" t="s">
        <v>135</v>
      </c>
      <c r="BG39" s="250"/>
      <c r="BH39" s="250"/>
      <c r="BI39" s="250"/>
      <c r="BJ39" s="250"/>
      <c r="BK39" s="250"/>
    </row>
    <row r="40" spans="1:16" ht="20.2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</row>
  </sheetData>
  <sheetProtection/>
  <mergeCells count="838">
    <mergeCell ref="A39:Y39"/>
    <mergeCell ref="C25:J25"/>
    <mergeCell ref="C26:J26"/>
    <mergeCell ref="C27:J27"/>
    <mergeCell ref="C36:J36"/>
    <mergeCell ref="C33:J33"/>
    <mergeCell ref="B35:H35"/>
    <mergeCell ref="C30:J30"/>
    <mergeCell ref="C31:J31"/>
    <mergeCell ref="C32:J32"/>
    <mergeCell ref="B29:H29"/>
    <mergeCell ref="C18:J18"/>
    <mergeCell ref="C19:J19"/>
    <mergeCell ref="C20:J20"/>
    <mergeCell ref="C21:J21"/>
    <mergeCell ref="C12:J12"/>
    <mergeCell ref="C13:J13"/>
    <mergeCell ref="C14:J14"/>
    <mergeCell ref="A3:K4"/>
    <mergeCell ref="B11:H11"/>
    <mergeCell ref="B9:H9"/>
    <mergeCell ref="G5:I5"/>
    <mergeCell ref="B5:D5"/>
    <mergeCell ref="R4:T4"/>
    <mergeCell ref="L3:T3"/>
    <mergeCell ref="AC7:AD7"/>
    <mergeCell ref="AE7:AF7"/>
    <mergeCell ref="Y7:Z7"/>
    <mergeCell ref="AA7:AB7"/>
    <mergeCell ref="AM6:AN6"/>
    <mergeCell ref="AO6:AP6"/>
    <mergeCell ref="AQ6:AR6"/>
    <mergeCell ref="AI7:AJ7"/>
    <mergeCell ref="AK7:AL7"/>
    <mergeCell ref="AI6:AJ6"/>
    <mergeCell ref="AK6:AL6"/>
    <mergeCell ref="AM7:AN7"/>
    <mergeCell ref="AO7:AP7"/>
    <mergeCell ref="AQ7:AR7"/>
    <mergeCell ref="AS6:AT6"/>
    <mergeCell ref="BI6:BK6"/>
    <mergeCell ref="AU6:AV6"/>
    <mergeCell ref="AW6:AX6"/>
    <mergeCell ref="AY6:AZ6"/>
    <mergeCell ref="BA6:BB6"/>
    <mergeCell ref="BE6:BF6"/>
    <mergeCell ref="BG6:BH6"/>
    <mergeCell ref="BC6:BD6"/>
    <mergeCell ref="AM3:AR3"/>
    <mergeCell ref="AC4:AD4"/>
    <mergeCell ref="L6:N6"/>
    <mergeCell ref="O6:Q6"/>
    <mergeCell ref="R6:T6"/>
    <mergeCell ref="U6:V6"/>
    <mergeCell ref="W6:X6"/>
    <mergeCell ref="Y6:Z6"/>
    <mergeCell ref="AA6:AB6"/>
    <mergeCell ref="AC6:AD6"/>
    <mergeCell ref="BI3:BK3"/>
    <mergeCell ref="BG3:BH4"/>
    <mergeCell ref="AY3:BD3"/>
    <mergeCell ref="BF39:BK39"/>
    <mergeCell ref="BC31:BD31"/>
    <mergeCell ref="BC5:BD5"/>
    <mergeCell ref="BE5:BF5"/>
    <mergeCell ref="BC8:BD8"/>
    <mergeCell ref="BE8:BF8"/>
    <mergeCell ref="BC9:BD9"/>
    <mergeCell ref="AW4:AX4"/>
    <mergeCell ref="AG4:AH4"/>
    <mergeCell ref="AI4:AJ4"/>
    <mergeCell ref="AK4:AL4"/>
    <mergeCell ref="AO4:AP4"/>
    <mergeCell ref="AQ4:AR4"/>
    <mergeCell ref="AM4:AN4"/>
    <mergeCell ref="AG1:BK1"/>
    <mergeCell ref="BI4:BK4"/>
    <mergeCell ref="BE3:BF4"/>
    <mergeCell ref="AS3:AX3"/>
    <mergeCell ref="BC4:BD4"/>
    <mergeCell ref="BH2:BK2"/>
    <mergeCell ref="AY4:AZ4"/>
    <mergeCell ref="BA4:BB4"/>
    <mergeCell ref="AS4:AT4"/>
    <mergeCell ref="AU4:AV4"/>
    <mergeCell ref="B1:AF1"/>
    <mergeCell ref="U4:V4"/>
    <mergeCell ref="W4:X4"/>
    <mergeCell ref="Y4:Z4"/>
    <mergeCell ref="AA4:AB4"/>
    <mergeCell ref="L4:N4"/>
    <mergeCell ref="O4:Q4"/>
    <mergeCell ref="U3:Z3"/>
    <mergeCell ref="AA3:AF3"/>
    <mergeCell ref="AE4:AF4"/>
    <mergeCell ref="AG10:AH10"/>
    <mergeCell ref="AC5:AD5"/>
    <mergeCell ref="AE5:AF5"/>
    <mergeCell ref="AE6:AF6"/>
    <mergeCell ref="AG7:AH7"/>
    <mergeCell ref="AG6:AH6"/>
    <mergeCell ref="AE10:AF10"/>
    <mergeCell ref="AE9:AF9"/>
    <mergeCell ref="AG3:AL3"/>
    <mergeCell ref="Y5:Z5"/>
    <mergeCell ref="U7:V7"/>
    <mergeCell ref="AI10:AJ10"/>
    <mergeCell ref="AK10:AL10"/>
    <mergeCell ref="AK8:AL8"/>
    <mergeCell ref="AG9:AH9"/>
    <mergeCell ref="AI9:AJ9"/>
    <mergeCell ref="AK9:AL9"/>
    <mergeCell ref="AG8:AH8"/>
    <mergeCell ref="AI8:AJ8"/>
    <mergeCell ref="L7:N7"/>
    <mergeCell ref="O7:Q7"/>
    <mergeCell ref="L8:N8"/>
    <mergeCell ref="O8:Q8"/>
    <mergeCell ref="W7:X7"/>
    <mergeCell ref="R7:T7"/>
    <mergeCell ref="AC8:AD8"/>
    <mergeCell ref="AM9:AN9"/>
    <mergeCell ref="AO9:AP9"/>
    <mergeCell ref="AQ9:AR9"/>
    <mergeCell ref="AS9:AT9"/>
    <mergeCell ref="AU7:AV7"/>
    <mergeCell ref="BI5:BK5"/>
    <mergeCell ref="AG5:AH5"/>
    <mergeCell ref="AM5:AN5"/>
    <mergeCell ref="AS5:AT5"/>
    <mergeCell ref="AY5:AZ5"/>
    <mergeCell ref="AU5:AV5"/>
    <mergeCell ref="AW5:AX5"/>
    <mergeCell ref="BA5:BB5"/>
    <mergeCell ref="AQ5:AR5"/>
    <mergeCell ref="AS7:AT7"/>
    <mergeCell ref="BI7:BK7"/>
    <mergeCell ref="R8:T8"/>
    <mergeCell ref="U8:V8"/>
    <mergeCell ref="W8:X8"/>
    <mergeCell ref="Y8:Z8"/>
    <mergeCell ref="AA8:AB8"/>
    <mergeCell ref="AY7:AZ7"/>
    <mergeCell ref="BG7:BH7"/>
    <mergeCell ref="BA7:BB7"/>
    <mergeCell ref="BC7:BD7"/>
    <mergeCell ref="BE7:BF7"/>
    <mergeCell ref="AE8:AF8"/>
    <mergeCell ref="AM8:AN8"/>
    <mergeCell ref="AO8:AP8"/>
    <mergeCell ref="AQ8:AR8"/>
    <mergeCell ref="AS8:AT8"/>
    <mergeCell ref="AW8:AX8"/>
    <mergeCell ref="AY8:AZ8"/>
    <mergeCell ref="BA8:BB8"/>
    <mergeCell ref="AW7:AX7"/>
    <mergeCell ref="AA13:AB13"/>
    <mergeCell ref="C16:J16"/>
    <mergeCell ref="C17:J17"/>
    <mergeCell ref="R13:T13"/>
    <mergeCell ref="U13:V13"/>
    <mergeCell ref="L13:N13"/>
    <mergeCell ref="C15:J15"/>
    <mergeCell ref="W13:X13"/>
    <mergeCell ref="O13:Q13"/>
    <mergeCell ref="Y13:Z13"/>
    <mergeCell ref="BG5:BH5"/>
    <mergeCell ref="L5:N5"/>
    <mergeCell ref="O5:Q5"/>
    <mergeCell ref="R5:T5"/>
    <mergeCell ref="AA5:AB5"/>
    <mergeCell ref="W5:X5"/>
    <mergeCell ref="U5:V5"/>
    <mergeCell ref="AI5:AJ5"/>
    <mergeCell ref="AK5:AL5"/>
    <mergeCell ref="AO5:AP5"/>
    <mergeCell ref="C22:J22"/>
    <mergeCell ref="C23:J23"/>
    <mergeCell ref="C24:J24"/>
    <mergeCell ref="AG11:AH11"/>
    <mergeCell ref="AI11:AJ11"/>
    <mergeCell ref="AK11:AL11"/>
    <mergeCell ref="AM11:AN11"/>
    <mergeCell ref="AO11:AP11"/>
    <mergeCell ref="L12:N12"/>
    <mergeCell ref="AU8:AV8"/>
    <mergeCell ref="AU9:AV9"/>
    <mergeCell ref="AO10:AP10"/>
    <mergeCell ref="AQ10:AR10"/>
    <mergeCell ref="AS10:AT10"/>
    <mergeCell ref="AU10:AV10"/>
    <mergeCell ref="BG8:BH8"/>
    <mergeCell ref="BI8:BK8"/>
    <mergeCell ref="L9:N9"/>
    <mergeCell ref="O9:Q9"/>
    <mergeCell ref="R9:T9"/>
    <mergeCell ref="U9:V9"/>
    <mergeCell ref="W9:X9"/>
    <mergeCell ref="Y9:Z9"/>
    <mergeCell ref="AA9:AB9"/>
    <mergeCell ref="AC9:AD9"/>
    <mergeCell ref="AW9:AX9"/>
    <mergeCell ref="AY9:AZ9"/>
    <mergeCell ref="BA9:BB9"/>
    <mergeCell ref="BG9:BH9"/>
    <mergeCell ref="BE9:BF9"/>
    <mergeCell ref="BI9:BK9"/>
    <mergeCell ref="L10:N10"/>
    <mergeCell ref="O10:Q10"/>
    <mergeCell ref="R10:T10"/>
    <mergeCell ref="U10:V10"/>
    <mergeCell ref="W10:X10"/>
    <mergeCell ref="Y10:Z10"/>
    <mergeCell ref="AA10:AB10"/>
    <mergeCell ref="AC10:AD10"/>
    <mergeCell ref="AM10:AN10"/>
    <mergeCell ref="AW10:AX10"/>
    <mergeCell ref="AY10:AZ10"/>
    <mergeCell ref="BA10:BB10"/>
    <mergeCell ref="BG10:BH10"/>
    <mergeCell ref="BC10:BD10"/>
    <mergeCell ref="BE10:BF10"/>
    <mergeCell ref="BI10:BK10"/>
    <mergeCell ref="L11:N11"/>
    <mergeCell ref="O11:Q11"/>
    <mergeCell ref="R11:T11"/>
    <mergeCell ref="U11:V11"/>
    <mergeCell ref="W11:X11"/>
    <mergeCell ref="Y11:Z11"/>
    <mergeCell ref="AA11:AB11"/>
    <mergeCell ref="AC11:AD11"/>
    <mergeCell ref="AE11:AF11"/>
    <mergeCell ref="AQ11:AR11"/>
    <mergeCell ref="AS11:AT11"/>
    <mergeCell ref="AU11:AV11"/>
    <mergeCell ref="AW11:AX11"/>
    <mergeCell ref="AY11:AZ11"/>
    <mergeCell ref="BA11:BB11"/>
    <mergeCell ref="BG11:BH11"/>
    <mergeCell ref="BI11:BK11"/>
    <mergeCell ref="BC11:BD11"/>
    <mergeCell ref="BE11:BF11"/>
    <mergeCell ref="O12:Q12"/>
    <mergeCell ref="R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K12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K13"/>
    <mergeCell ref="L14:N14"/>
    <mergeCell ref="O14:Q14"/>
    <mergeCell ref="R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K14"/>
    <mergeCell ref="L15:N15"/>
    <mergeCell ref="O15:Q15"/>
    <mergeCell ref="R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K15"/>
    <mergeCell ref="L16:N16"/>
    <mergeCell ref="O16:Q16"/>
    <mergeCell ref="R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K16"/>
    <mergeCell ref="L17:N17"/>
    <mergeCell ref="O17:Q17"/>
    <mergeCell ref="R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K17"/>
    <mergeCell ref="L18:N18"/>
    <mergeCell ref="O18:Q18"/>
    <mergeCell ref="R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K18"/>
    <mergeCell ref="L19:N19"/>
    <mergeCell ref="O19:Q19"/>
    <mergeCell ref="R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K19"/>
    <mergeCell ref="L20:N20"/>
    <mergeCell ref="O20:Q20"/>
    <mergeCell ref="R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K20"/>
    <mergeCell ref="L21:N21"/>
    <mergeCell ref="O21:Q21"/>
    <mergeCell ref="R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K21"/>
    <mergeCell ref="L22:N22"/>
    <mergeCell ref="O22:Q22"/>
    <mergeCell ref="R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K22"/>
    <mergeCell ref="L23:N23"/>
    <mergeCell ref="O23:Q23"/>
    <mergeCell ref="R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K23"/>
    <mergeCell ref="L24:N24"/>
    <mergeCell ref="O24:Q24"/>
    <mergeCell ref="R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K24"/>
    <mergeCell ref="L25:N25"/>
    <mergeCell ref="O25:Q25"/>
    <mergeCell ref="R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K25"/>
    <mergeCell ref="L26:N26"/>
    <mergeCell ref="O26:Q26"/>
    <mergeCell ref="R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K26"/>
    <mergeCell ref="L27:N27"/>
    <mergeCell ref="O27:Q27"/>
    <mergeCell ref="R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K27"/>
    <mergeCell ref="L28:N28"/>
    <mergeCell ref="O28:Q28"/>
    <mergeCell ref="R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BC28:BD28"/>
    <mergeCell ref="AO28:AP28"/>
    <mergeCell ref="AQ28:AR28"/>
    <mergeCell ref="AS28:AT28"/>
    <mergeCell ref="AU28:AV28"/>
    <mergeCell ref="AK29:AL29"/>
    <mergeCell ref="AW28:AX28"/>
    <mergeCell ref="AY28:AZ28"/>
    <mergeCell ref="BA28:BB28"/>
    <mergeCell ref="BA29:BB29"/>
    <mergeCell ref="AM28:AN28"/>
    <mergeCell ref="W29:X29"/>
    <mergeCell ref="BE28:BF28"/>
    <mergeCell ref="BG28:BH28"/>
    <mergeCell ref="BI28:BK28"/>
    <mergeCell ref="Y29:Z29"/>
    <mergeCell ref="AA29:AB29"/>
    <mergeCell ref="AC29:AD29"/>
    <mergeCell ref="AE29:AF29"/>
    <mergeCell ref="AG29:AH29"/>
    <mergeCell ref="AI29:AJ29"/>
    <mergeCell ref="L29:N29"/>
    <mergeCell ref="O29:Q29"/>
    <mergeCell ref="R29:T29"/>
    <mergeCell ref="U29:V29"/>
    <mergeCell ref="BC29:BD29"/>
    <mergeCell ref="AM29:AN29"/>
    <mergeCell ref="AO29:AP29"/>
    <mergeCell ref="AQ29:AR29"/>
    <mergeCell ref="AS29:AT29"/>
    <mergeCell ref="AU29:AV29"/>
    <mergeCell ref="AW29:AX29"/>
    <mergeCell ref="AQ30:AR30"/>
    <mergeCell ref="AS30:AT30"/>
    <mergeCell ref="AU30:AV30"/>
    <mergeCell ref="AW30:AX30"/>
    <mergeCell ref="AY30:AZ30"/>
    <mergeCell ref="BA30:BB30"/>
    <mergeCell ref="BG29:BH29"/>
    <mergeCell ref="BI29:BK29"/>
    <mergeCell ref="BE30:BF30"/>
    <mergeCell ref="BC30:BD30"/>
    <mergeCell ref="BG30:BH30"/>
    <mergeCell ref="BI30:BK30"/>
    <mergeCell ref="BE29:BF29"/>
    <mergeCell ref="AY29:AZ29"/>
    <mergeCell ref="AA30:AB30"/>
    <mergeCell ref="AC30:AD30"/>
    <mergeCell ref="AE30:AF30"/>
    <mergeCell ref="AG30:AH30"/>
    <mergeCell ref="AI30:AJ30"/>
    <mergeCell ref="AM30:AN30"/>
    <mergeCell ref="AK30:AL30"/>
    <mergeCell ref="AO30:AP30"/>
    <mergeCell ref="AA31:AB31"/>
    <mergeCell ref="AC31:AD31"/>
    <mergeCell ref="L31:N31"/>
    <mergeCell ref="O31:Q31"/>
    <mergeCell ref="R31:T31"/>
    <mergeCell ref="U31:V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E31:BF31"/>
    <mergeCell ref="BG31:BH31"/>
    <mergeCell ref="BI31:BK31"/>
    <mergeCell ref="L32:N32"/>
    <mergeCell ref="O32:Q32"/>
    <mergeCell ref="R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K32"/>
    <mergeCell ref="L33:N33"/>
    <mergeCell ref="O33:Q33"/>
    <mergeCell ref="R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M33:AN33"/>
    <mergeCell ref="AK33:AL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K33"/>
    <mergeCell ref="L34:N34"/>
    <mergeCell ref="O34:Q34"/>
    <mergeCell ref="R34:T34"/>
    <mergeCell ref="U34:V34"/>
    <mergeCell ref="W34:X34"/>
    <mergeCell ref="Y34:Z34"/>
    <mergeCell ref="AA34:AB34"/>
    <mergeCell ref="BC34:BD34"/>
    <mergeCell ref="BE34:BF34"/>
    <mergeCell ref="AS34:AT34"/>
    <mergeCell ref="AU34:AV34"/>
    <mergeCell ref="AW34:AX34"/>
    <mergeCell ref="AY34:AZ34"/>
    <mergeCell ref="AA35:AB35"/>
    <mergeCell ref="AC35:AD35"/>
    <mergeCell ref="AE35:AF35"/>
    <mergeCell ref="BA34:BB34"/>
    <mergeCell ref="AK34:AL34"/>
    <mergeCell ref="AM34:AN34"/>
    <mergeCell ref="AC34:AD34"/>
    <mergeCell ref="AE34:AF34"/>
    <mergeCell ref="AG34:AH34"/>
    <mergeCell ref="AI34:AJ34"/>
    <mergeCell ref="L35:N35"/>
    <mergeCell ref="O35:Q35"/>
    <mergeCell ref="R35:T35"/>
    <mergeCell ref="U35:V35"/>
    <mergeCell ref="AO35:AP35"/>
    <mergeCell ref="AQ35:AR35"/>
    <mergeCell ref="AY35:AZ35"/>
    <mergeCell ref="BI34:BK34"/>
    <mergeCell ref="BG34:BH34"/>
    <mergeCell ref="AO34:AP34"/>
    <mergeCell ref="AQ34:AR34"/>
    <mergeCell ref="BE35:BF35"/>
    <mergeCell ref="BG35:BH35"/>
    <mergeCell ref="BI35:BK35"/>
    <mergeCell ref="AA36:AB36"/>
    <mergeCell ref="AW35:AX35"/>
    <mergeCell ref="BC35:BD35"/>
    <mergeCell ref="AS35:AT35"/>
    <mergeCell ref="AU35:AV35"/>
    <mergeCell ref="AG35:AH35"/>
    <mergeCell ref="AI35:AJ35"/>
    <mergeCell ref="BA35:BB35"/>
    <mergeCell ref="AK36:AL36"/>
    <mergeCell ref="AM36:AN36"/>
    <mergeCell ref="AO36:AP36"/>
    <mergeCell ref="BA36:BB36"/>
    <mergeCell ref="AU36:AV36"/>
    <mergeCell ref="AW36:AX36"/>
    <mergeCell ref="AY36:AZ36"/>
    <mergeCell ref="AQ36:AR36"/>
    <mergeCell ref="AS36:AT36"/>
    <mergeCell ref="AK35:AL35"/>
    <mergeCell ref="AM35:AN35"/>
    <mergeCell ref="AG36:AH36"/>
    <mergeCell ref="AI36:AJ36"/>
    <mergeCell ref="BF38:BK38"/>
    <mergeCell ref="BI36:BK36"/>
    <mergeCell ref="BG37:BK37"/>
    <mergeCell ref="BC36:BD36"/>
    <mergeCell ref="BE36:BF36"/>
    <mergeCell ref="BG36:BH36"/>
    <mergeCell ref="A40:P40"/>
    <mergeCell ref="AC36:AD36"/>
    <mergeCell ref="AE36:AF36"/>
    <mergeCell ref="W36:X36"/>
    <mergeCell ref="Y36:Z36"/>
    <mergeCell ref="A37:P37"/>
    <mergeCell ref="A38:P38"/>
    <mergeCell ref="L36:N36"/>
    <mergeCell ref="O36:Q36"/>
    <mergeCell ref="R36:T36"/>
    <mergeCell ref="U36:V36"/>
    <mergeCell ref="W30:X30"/>
    <mergeCell ref="Y30:Z30"/>
    <mergeCell ref="W35:X35"/>
    <mergeCell ref="Y35:Z35"/>
    <mergeCell ref="W31:X31"/>
    <mergeCell ref="Y31:Z31"/>
    <mergeCell ref="L30:N30"/>
    <mergeCell ref="O30:Q30"/>
    <mergeCell ref="R30:T30"/>
    <mergeCell ref="U30:V30"/>
  </mergeCells>
  <printOptions horizontalCentered="1"/>
  <pageMargins left="0.3937007874015748" right="0.3937007874015748" top="0.45" bottom="0.1968503937007874" header="0.5118110236220472" footer="0.21"/>
  <pageSetup fitToWidth="2" horizontalDpi="300" verticalDpi="300" orientation="portrait" paperSize="9" scale="85" r:id="rId1"/>
  <colBreaks count="1" manualBreakCount="1"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showGridLines="0" zoomScale="75" zoomScaleNormal="75" workbookViewId="0" topLeftCell="A1">
      <selection activeCell="A1" sqref="A1:AE1"/>
    </sheetView>
  </sheetViews>
  <sheetFormatPr defaultColWidth="9.00390625" defaultRowHeight="27.75" customHeight="1"/>
  <cols>
    <col min="1" max="1" width="2.125" style="1" customWidth="1"/>
    <col min="2" max="10" width="3.625" style="1" customWidth="1"/>
    <col min="11" max="11" width="2.25390625" style="1" customWidth="1"/>
    <col min="12" max="16384" width="3.625" style="1" customWidth="1"/>
  </cols>
  <sheetData>
    <row r="1" spans="2:57" s="21" customFormat="1" ht="27.75" customHeight="1">
      <c r="B1" s="242" t="s">
        <v>408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3" t="s">
        <v>323</v>
      </c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57" ht="27.75" customHeight="1" thickBot="1">
      <c r="A2" s="62"/>
      <c r="BB2" s="279" t="s">
        <v>298</v>
      </c>
      <c r="BC2" s="279"/>
      <c r="BD2" s="279"/>
      <c r="BE2" s="279"/>
    </row>
    <row r="3" spans="1:57" ht="27.75" customHeight="1">
      <c r="A3" s="283" t="s">
        <v>293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137" t="s">
        <v>324</v>
      </c>
      <c r="M3" s="274"/>
      <c r="N3" s="274"/>
      <c r="O3" s="274"/>
      <c r="P3" s="274"/>
      <c r="Q3" s="274"/>
      <c r="R3" s="274"/>
      <c r="S3" s="274"/>
      <c r="T3" s="275"/>
      <c r="U3" s="137" t="s">
        <v>325</v>
      </c>
      <c r="V3" s="274"/>
      <c r="W3" s="274"/>
      <c r="X3" s="274"/>
      <c r="Y3" s="274"/>
      <c r="Z3" s="274"/>
      <c r="AA3" s="274"/>
      <c r="AB3" s="274"/>
      <c r="AC3" s="275"/>
      <c r="AD3" s="137" t="s">
        <v>326</v>
      </c>
      <c r="AE3" s="274"/>
      <c r="AF3" s="274"/>
      <c r="AG3" s="274"/>
      <c r="AH3" s="274"/>
      <c r="AI3" s="274"/>
      <c r="AJ3" s="274"/>
      <c r="AK3" s="274"/>
      <c r="AL3" s="275"/>
      <c r="AM3" s="137" t="s">
        <v>327</v>
      </c>
      <c r="AN3" s="274"/>
      <c r="AO3" s="274"/>
      <c r="AP3" s="274"/>
      <c r="AQ3" s="274"/>
      <c r="AR3" s="274"/>
      <c r="AS3" s="274"/>
      <c r="AT3" s="274"/>
      <c r="AU3" s="275"/>
      <c r="AV3" s="270" t="s">
        <v>300</v>
      </c>
      <c r="AW3" s="111"/>
      <c r="AX3" s="103"/>
      <c r="AY3" s="270" t="s">
        <v>328</v>
      </c>
      <c r="AZ3" s="111"/>
      <c r="BA3" s="103"/>
      <c r="BB3" s="202" t="s">
        <v>302</v>
      </c>
      <c r="BC3" s="268"/>
      <c r="BD3" s="268"/>
      <c r="BE3" s="268"/>
    </row>
    <row r="4" spans="1:57" ht="27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6"/>
      <c r="L4" s="276" t="s">
        <v>303</v>
      </c>
      <c r="M4" s="277"/>
      <c r="N4" s="278"/>
      <c r="O4" s="276" t="s">
        <v>304</v>
      </c>
      <c r="P4" s="277"/>
      <c r="Q4" s="278"/>
      <c r="R4" s="276" t="s">
        <v>225</v>
      </c>
      <c r="S4" s="277"/>
      <c r="T4" s="278"/>
      <c r="U4" s="276" t="s">
        <v>303</v>
      </c>
      <c r="V4" s="277"/>
      <c r="W4" s="278"/>
      <c r="X4" s="276" t="s">
        <v>304</v>
      </c>
      <c r="Y4" s="277"/>
      <c r="Z4" s="278"/>
      <c r="AA4" s="276" t="s">
        <v>225</v>
      </c>
      <c r="AB4" s="277"/>
      <c r="AC4" s="278"/>
      <c r="AD4" s="276" t="s">
        <v>303</v>
      </c>
      <c r="AE4" s="277"/>
      <c r="AF4" s="278"/>
      <c r="AG4" s="276" t="s">
        <v>304</v>
      </c>
      <c r="AH4" s="277"/>
      <c r="AI4" s="278"/>
      <c r="AJ4" s="276" t="s">
        <v>225</v>
      </c>
      <c r="AK4" s="277"/>
      <c r="AL4" s="278"/>
      <c r="AM4" s="276" t="s">
        <v>303</v>
      </c>
      <c r="AN4" s="277"/>
      <c r="AO4" s="278"/>
      <c r="AP4" s="276" t="s">
        <v>304</v>
      </c>
      <c r="AQ4" s="277"/>
      <c r="AR4" s="278"/>
      <c r="AS4" s="276" t="s">
        <v>225</v>
      </c>
      <c r="AT4" s="277"/>
      <c r="AU4" s="278"/>
      <c r="AV4" s="271"/>
      <c r="AW4" s="172"/>
      <c r="AX4" s="173"/>
      <c r="AY4" s="271"/>
      <c r="AZ4" s="172"/>
      <c r="BA4" s="173"/>
      <c r="BB4" s="129" t="s">
        <v>329</v>
      </c>
      <c r="BC4" s="269"/>
      <c r="BD4" s="269"/>
      <c r="BE4" s="269"/>
    </row>
    <row r="5" spans="2:57" ht="28.5" customHeight="1">
      <c r="B5" s="122" t="s">
        <v>330</v>
      </c>
      <c r="C5" s="122"/>
      <c r="D5" s="122"/>
      <c r="E5" s="8" t="s">
        <v>357</v>
      </c>
      <c r="F5" s="7" t="s">
        <v>358</v>
      </c>
      <c r="G5" s="122" t="s">
        <v>239</v>
      </c>
      <c r="H5" s="122"/>
      <c r="I5" s="122"/>
      <c r="K5" s="4"/>
      <c r="L5" s="262">
        <v>3328</v>
      </c>
      <c r="M5" s="262"/>
      <c r="N5" s="262"/>
      <c r="O5" s="262">
        <v>1713</v>
      </c>
      <c r="P5" s="262"/>
      <c r="Q5" s="262"/>
      <c r="R5" s="262">
        <v>1615</v>
      </c>
      <c r="S5" s="262"/>
      <c r="T5" s="262"/>
      <c r="U5" s="262">
        <v>1044</v>
      </c>
      <c r="V5" s="262"/>
      <c r="W5" s="262"/>
      <c r="X5" s="262" t="s">
        <v>17</v>
      </c>
      <c r="Y5" s="262"/>
      <c r="Z5" s="262"/>
      <c r="AA5" s="262" t="s">
        <v>17</v>
      </c>
      <c r="AB5" s="262"/>
      <c r="AC5" s="262"/>
      <c r="AD5" s="262">
        <v>1132</v>
      </c>
      <c r="AE5" s="262"/>
      <c r="AF5" s="262"/>
      <c r="AG5" s="262" t="s">
        <v>17</v>
      </c>
      <c r="AH5" s="262"/>
      <c r="AI5" s="262"/>
      <c r="AJ5" s="262" t="s">
        <v>17</v>
      </c>
      <c r="AK5" s="262"/>
      <c r="AL5" s="262"/>
      <c r="AM5" s="262">
        <v>1152</v>
      </c>
      <c r="AN5" s="262"/>
      <c r="AO5" s="262"/>
      <c r="AP5" s="262" t="s">
        <v>17</v>
      </c>
      <c r="AQ5" s="262"/>
      <c r="AR5" s="262"/>
      <c r="AS5" s="262" t="s">
        <v>17</v>
      </c>
      <c r="AT5" s="262"/>
      <c r="AU5" s="262"/>
      <c r="AV5" s="262">
        <v>130</v>
      </c>
      <c r="AW5" s="262"/>
      <c r="AX5" s="262"/>
      <c r="AY5" s="262" t="s">
        <v>17</v>
      </c>
      <c r="AZ5" s="262"/>
      <c r="BA5" s="262"/>
      <c r="BB5" s="263">
        <f>L5/AV5</f>
        <v>25.6</v>
      </c>
      <c r="BC5" s="263"/>
      <c r="BD5" s="263"/>
      <c r="BE5" s="263"/>
    </row>
    <row r="6" spans="2:57" ht="28.5" customHeight="1">
      <c r="B6" s="3"/>
      <c r="C6" s="3"/>
      <c r="D6" s="3"/>
      <c r="E6" s="8" t="s">
        <v>331</v>
      </c>
      <c r="F6" s="7" t="s">
        <v>332</v>
      </c>
      <c r="G6" s="3"/>
      <c r="H6" s="3"/>
      <c r="I6" s="3"/>
      <c r="K6" s="4"/>
      <c r="L6" s="262">
        <v>3239</v>
      </c>
      <c r="M6" s="262"/>
      <c r="N6" s="262"/>
      <c r="O6" s="262">
        <v>1635</v>
      </c>
      <c r="P6" s="262"/>
      <c r="Q6" s="262"/>
      <c r="R6" s="262">
        <v>1604</v>
      </c>
      <c r="S6" s="262"/>
      <c r="T6" s="262"/>
      <c r="U6" s="262">
        <v>1056</v>
      </c>
      <c r="V6" s="262"/>
      <c r="W6" s="262"/>
      <c r="X6" s="262" t="s">
        <v>17</v>
      </c>
      <c r="Y6" s="262"/>
      <c r="Z6" s="262"/>
      <c r="AA6" s="262" t="s">
        <v>17</v>
      </c>
      <c r="AB6" s="262"/>
      <c r="AC6" s="262"/>
      <c r="AD6" s="262">
        <v>1051</v>
      </c>
      <c r="AE6" s="262"/>
      <c r="AF6" s="262"/>
      <c r="AG6" s="262" t="s">
        <v>17</v>
      </c>
      <c r="AH6" s="262"/>
      <c r="AI6" s="262"/>
      <c r="AJ6" s="262" t="s">
        <v>17</v>
      </c>
      <c r="AK6" s="262"/>
      <c r="AL6" s="262"/>
      <c r="AM6" s="262">
        <v>1132</v>
      </c>
      <c r="AN6" s="262"/>
      <c r="AO6" s="262"/>
      <c r="AP6" s="262" t="s">
        <v>17</v>
      </c>
      <c r="AQ6" s="262"/>
      <c r="AR6" s="262"/>
      <c r="AS6" s="262" t="s">
        <v>17</v>
      </c>
      <c r="AT6" s="262"/>
      <c r="AU6" s="262"/>
      <c r="AV6" s="262">
        <v>128</v>
      </c>
      <c r="AW6" s="262"/>
      <c r="AX6" s="262"/>
      <c r="AY6" s="262" t="s">
        <v>17</v>
      </c>
      <c r="AZ6" s="262"/>
      <c r="BA6" s="262"/>
      <c r="BB6" s="263">
        <f>L6/AV6</f>
        <v>25.3046875</v>
      </c>
      <c r="BC6" s="263"/>
      <c r="BD6" s="263"/>
      <c r="BE6" s="263"/>
    </row>
    <row r="7" spans="1:57" s="5" customFormat="1" ht="28.5" customHeight="1">
      <c r="A7" s="66"/>
      <c r="B7" s="67"/>
      <c r="C7" s="67"/>
      <c r="D7" s="67"/>
      <c r="E7" s="68" t="s">
        <v>331</v>
      </c>
      <c r="F7" s="69" t="s">
        <v>333</v>
      </c>
      <c r="G7" s="76"/>
      <c r="H7" s="282"/>
      <c r="I7" s="282"/>
      <c r="J7" s="282"/>
      <c r="K7" s="70"/>
      <c r="L7" s="267">
        <f>SUM(L9,L27)</f>
        <v>3167</v>
      </c>
      <c r="M7" s="267"/>
      <c r="N7" s="267"/>
      <c r="O7" s="267">
        <f>SUM(O9,O27)</f>
        <v>1558</v>
      </c>
      <c r="P7" s="267"/>
      <c r="Q7" s="267"/>
      <c r="R7" s="267">
        <f>SUM(R9,R27)</f>
        <v>1609</v>
      </c>
      <c r="S7" s="267"/>
      <c r="T7" s="267"/>
      <c r="U7" s="267">
        <f>SUM(U9,U27)</f>
        <v>1061</v>
      </c>
      <c r="V7" s="267"/>
      <c r="W7" s="267"/>
      <c r="X7" s="267" t="str">
        <f>IF(((COUNTIF(X9,"…"))+(COUNTIF(X19,"…")))&gt;=1,"…",(IF((SUM(X9,X19))=0,"－",(SUM(X9,X19)))))</f>
        <v>…</v>
      </c>
      <c r="Y7" s="267"/>
      <c r="Z7" s="267"/>
      <c r="AA7" s="267" t="str">
        <f>IF(((COUNTIF(AA9,"…"))+(COUNTIF(AA19,"…")))&gt;=1,"…",(IF((SUM(AA9,AA19))=0,"－",(SUM(AA9,AA19)))))</f>
        <v>…</v>
      </c>
      <c r="AB7" s="267"/>
      <c r="AC7" s="267"/>
      <c r="AD7" s="267">
        <f>SUM(AD9,AD27)</f>
        <v>1056</v>
      </c>
      <c r="AE7" s="267"/>
      <c r="AF7" s="267"/>
      <c r="AG7" s="267" t="str">
        <f>IF(((COUNTIF(AG9,"…"))+(COUNTIF(AG19,"…")))&gt;=1,"…",(IF((SUM(AG9,AG19))=0,"－",(SUM(AG9,AG19)))))</f>
        <v>…</v>
      </c>
      <c r="AH7" s="267"/>
      <c r="AI7" s="267"/>
      <c r="AJ7" s="267" t="str">
        <f>IF(((COUNTIF(AJ9,"…"))+(COUNTIF(AJ19,"…")))&gt;=1,"…",(IF((SUM(AJ9,AJ19))=0,"－",(SUM(AJ9,AJ19)))))</f>
        <v>…</v>
      </c>
      <c r="AK7" s="267"/>
      <c r="AL7" s="267"/>
      <c r="AM7" s="267">
        <f>SUM(AM9,AM27)</f>
        <v>1050</v>
      </c>
      <c r="AN7" s="267"/>
      <c r="AO7" s="267"/>
      <c r="AP7" s="267" t="str">
        <f>IF(((COUNTIF(AP9,"…"))+(COUNTIF(AP19,"…")))&gt;=1,"…",(IF((SUM(AP9,AP19))=0,"－",(SUM(AP9,AP19)))))</f>
        <v>…</v>
      </c>
      <c r="AQ7" s="267"/>
      <c r="AR7" s="267"/>
      <c r="AS7" s="267" t="str">
        <f>IF(((COUNTIF(AS9,"…"))+(COUNTIF(AS19,"…")))&gt;=1,"…",(IF((SUM(AS9,AS19))=0,"－",(SUM(AS9,AS19)))))</f>
        <v>…</v>
      </c>
      <c r="AT7" s="267"/>
      <c r="AU7" s="267"/>
      <c r="AV7" s="267">
        <f>SUM(AV9,AV27)</f>
        <v>125</v>
      </c>
      <c r="AW7" s="267"/>
      <c r="AX7" s="267"/>
      <c r="AY7" s="288" t="s">
        <v>17</v>
      </c>
      <c r="AZ7" s="288"/>
      <c r="BA7" s="288"/>
      <c r="BB7" s="287">
        <f>L7/AV7</f>
        <v>25.336</v>
      </c>
      <c r="BC7" s="287"/>
      <c r="BD7" s="287"/>
      <c r="BE7" s="287"/>
    </row>
    <row r="8" spans="2:57" ht="28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73"/>
      <c r="BC8" s="273"/>
      <c r="BD8" s="273"/>
      <c r="BE8" s="273"/>
    </row>
    <row r="9" spans="2:57" s="5" customFormat="1" ht="28.5" customHeight="1">
      <c r="B9" s="220" t="s">
        <v>308</v>
      </c>
      <c r="C9" s="220"/>
      <c r="D9" s="220"/>
      <c r="E9" s="220"/>
      <c r="F9" s="220"/>
      <c r="G9" s="220"/>
      <c r="H9" s="220"/>
      <c r="I9" s="64"/>
      <c r="J9" s="64"/>
      <c r="K9" s="65"/>
      <c r="L9" s="258">
        <f>SUM(L11,L21)</f>
        <v>3034</v>
      </c>
      <c r="M9" s="258"/>
      <c r="N9" s="258"/>
      <c r="O9" s="258">
        <f>SUM(O11,O21)</f>
        <v>1478</v>
      </c>
      <c r="P9" s="258"/>
      <c r="Q9" s="258"/>
      <c r="R9" s="258">
        <f>SUM(R11,R21)</f>
        <v>1556</v>
      </c>
      <c r="S9" s="258"/>
      <c r="T9" s="258"/>
      <c r="U9" s="258">
        <f>SUM(U11,U21)</f>
        <v>1005</v>
      </c>
      <c r="V9" s="258"/>
      <c r="W9" s="258"/>
      <c r="X9" s="258" t="str">
        <f>IF(((COUNTIF(X11,"…"))+(COUNTIF(X21,"…")))&gt;=1,"…",(IF((SUM(X11,X21))=0,"－",(SUM(X11,X21)))))</f>
        <v>…</v>
      </c>
      <c r="Y9" s="258"/>
      <c r="Z9" s="258"/>
      <c r="AA9" s="258" t="str">
        <f>IF(((COUNTIF(AA11,"…"))+(COUNTIF(AA21,"…")))&gt;=1,"…",(IF((SUM(AA11,AA21))=0,"－",(SUM(AA11,AA21)))))</f>
        <v>…</v>
      </c>
      <c r="AB9" s="258"/>
      <c r="AC9" s="258"/>
      <c r="AD9" s="258">
        <f>SUM(AD11,AD21)</f>
        <v>1010</v>
      </c>
      <c r="AE9" s="258"/>
      <c r="AF9" s="258"/>
      <c r="AG9" s="258" t="str">
        <f>IF(((COUNTIF(AG11,"…"))+(COUNTIF(AG21,"…")))&gt;=1,"…",(IF((SUM(AG11,AG21))=0,"－",(SUM(AG11,AG21)))))</f>
        <v>…</v>
      </c>
      <c r="AH9" s="258"/>
      <c r="AI9" s="258"/>
      <c r="AJ9" s="258" t="str">
        <f>IF(((COUNTIF(AJ11,"…"))+(COUNTIF(AJ21,"…")))&gt;=1,"…",(IF((SUM(AJ11,AJ21))=0,"－",(SUM(AJ11,AJ21)))))</f>
        <v>…</v>
      </c>
      <c r="AK9" s="258"/>
      <c r="AL9" s="258"/>
      <c r="AM9" s="258">
        <f>SUM(AM11,AM21)</f>
        <v>1019</v>
      </c>
      <c r="AN9" s="258"/>
      <c r="AO9" s="258"/>
      <c r="AP9" s="258" t="str">
        <f>IF(((COUNTIF(AP11,"…"))+(COUNTIF(AP21,"…")))&gt;=1,"…",(IF((SUM(AP11,AP21))=0,"－",(SUM(AP11,AP21)))))</f>
        <v>…</v>
      </c>
      <c r="AQ9" s="258"/>
      <c r="AR9" s="258"/>
      <c r="AS9" s="258" t="str">
        <f>IF(((COUNTIF(AS11,"…"))+(COUNTIF(AS21,"…")))&gt;=1,"…",(IF((SUM(AS11,AS21))=0,"－",(SUM(AS11,AS21)))))</f>
        <v>…</v>
      </c>
      <c r="AT9" s="258"/>
      <c r="AU9" s="258"/>
      <c r="AV9" s="258">
        <f>SUM(AV11,AV21)</f>
        <v>120</v>
      </c>
      <c r="AW9" s="258"/>
      <c r="AX9" s="258"/>
      <c r="AY9" s="272" t="s">
        <v>17</v>
      </c>
      <c r="AZ9" s="272"/>
      <c r="BA9" s="272"/>
      <c r="BB9" s="259">
        <f>L9/AV9</f>
        <v>25.283333333333335</v>
      </c>
      <c r="BC9" s="259"/>
      <c r="BD9" s="259"/>
      <c r="BE9" s="259"/>
    </row>
    <row r="10" spans="2:57" ht="28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1"/>
      <c r="BC10" s="261"/>
      <c r="BD10" s="261"/>
      <c r="BE10" s="261"/>
    </row>
    <row r="11" spans="2:57" s="5" customFormat="1" ht="28.5" customHeight="1">
      <c r="B11" s="219" t="s">
        <v>256</v>
      </c>
      <c r="C11" s="219"/>
      <c r="D11" s="219"/>
      <c r="E11" s="219"/>
      <c r="F11" s="219"/>
      <c r="G11" s="219"/>
      <c r="H11" s="219"/>
      <c r="I11" s="79"/>
      <c r="J11" s="79"/>
      <c r="K11" s="80"/>
      <c r="L11" s="265">
        <f aca="true" t="shared" si="0" ref="L11:L19">SUM(O11:T11)</f>
        <v>2971</v>
      </c>
      <c r="M11" s="265"/>
      <c r="N11" s="265"/>
      <c r="O11" s="265">
        <f aca="true" t="shared" si="1" ref="O11:O19">SUM(X11:X11,AG11,AP11,)</f>
        <v>1435</v>
      </c>
      <c r="P11" s="265"/>
      <c r="Q11" s="265"/>
      <c r="R11" s="265">
        <f aca="true" t="shared" si="2" ref="R11:R19">SUM(AA11,AJ11,AS11)</f>
        <v>1536</v>
      </c>
      <c r="S11" s="265"/>
      <c r="T11" s="265"/>
      <c r="U11" s="265">
        <f aca="true" t="shared" si="3" ref="U11:U19">SUM(X11:AC11)</f>
        <v>985</v>
      </c>
      <c r="V11" s="265"/>
      <c r="W11" s="265"/>
      <c r="X11" s="265">
        <f>SUM(X12:Z19)</f>
        <v>474</v>
      </c>
      <c r="Y11" s="265"/>
      <c r="Z11" s="265"/>
      <c r="AA11" s="265">
        <f>SUM(AA12:AC19)</f>
        <v>511</v>
      </c>
      <c r="AB11" s="265"/>
      <c r="AC11" s="265"/>
      <c r="AD11" s="265">
        <f aca="true" t="shared" si="4" ref="AD11:AD19">SUM(AG11:AL11)</f>
        <v>986</v>
      </c>
      <c r="AE11" s="265"/>
      <c r="AF11" s="265"/>
      <c r="AG11" s="265">
        <f>SUM(AG12:AI19)</f>
        <v>471</v>
      </c>
      <c r="AH11" s="265"/>
      <c r="AI11" s="265"/>
      <c r="AJ11" s="265">
        <f>SUM(AJ12:AL19)</f>
        <v>515</v>
      </c>
      <c r="AK11" s="265"/>
      <c r="AL11" s="265"/>
      <c r="AM11" s="265">
        <f aca="true" t="shared" si="5" ref="AM11:AM19">SUM(AP11:AU11)</f>
        <v>1000</v>
      </c>
      <c r="AN11" s="265"/>
      <c r="AO11" s="265"/>
      <c r="AP11" s="265">
        <f>SUM(AP12:AR19)</f>
        <v>490</v>
      </c>
      <c r="AQ11" s="265"/>
      <c r="AR11" s="265"/>
      <c r="AS11" s="265">
        <f>SUM(AS12:AU19)</f>
        <v>510</v>
      </c>
      <c r="AT11" s="265"/>
      <c r="AU11" s="265"/>
      <c r="AV11" s="265">
        <f>SUM(AV12:AX19)</f>
        <v>95</v>
      </c>
      <c r="AW11" s="265"/>
      <c r="AX11" s="265"/>
      <c r="AY11" s="265">
        <f>SUM(AY12:BA19)</f>
        <v>199</v>
      </c>
      <c r="AZ11" s="265"/>
      <c r="BA11" s="265"/>
      <c r="BB11" s="266">
        <f aca="true" t="shared" si="6" ref="BB11:BB19">L11/AV11</f>
        <v>31.273684210526316</v>
      </c>
      <c r="BC11" s="266"/>
      <c r="BD11" s="266"/>
      <c r="BE11" s="266"/>
    </row>
    <row r="12" spans="2:57" ht="28.5" customHeight="1">
      <c r="B12" s="3"/>
      <c r="C12" s="254" t="s">
        <v>334</v>
      </c>
      <c r="D12" s="254"/>
      <c r="E12" s="254"/>
      <c r="F12" s="254"/>
      <c r="G12" s="254"/>
      <c r="H12" s="254"/>
      <c r="I12" s="254"/>
      <c r="J12" s="254"/>
      <c r="K12" s="4"/>
      <c r="L12" s="260">
        <f t="shared" si="0"/>
        <v>345</v>
      </c>
      <c r="M12" s="260"/>
      <c r="N12" s="260"/>
      <c r="O12" s="260">
        <f t="shared" si="1"/>
        <v>143</v>
      </c>
      <c r="P12" s="260"/>
      <c r="Q12" s="260"/>
      <c r="R12" s="260">
        <f t="shared" si="2"/>
        <v>202</v>
      </c>
      <c r="S12" s="260"/>
      <c r="T12" s="260"/>
      <c r="U12" s="260">
        <f t="shared" si="3"/>
        <v>128</v>
      </c>
      <c r="V12" s="260"/>
      <c r="W12" s="260"/>
      <c r="X12" s="260">
        <v>45</v>
      </c>
      <c r="Y12" s="260"/>
      <c r="Z12" s="260"/>
      <c r="AA12" s="260">
        <v>83</v>
      </c>
      <c r="AB12" s="260"/>
      <c r="AC12" s="260"/>
      <c r="AD12" s="260">
        <f t="shared" si="4"/>
        <v>113</v>
      </c>
      <c r="AE12" s="260"/>
      <c r="AF12" s="260"/>
      <c r="AG12" s="260">
        <v>49</v>
      </c>
      <c r="AH12" s="260"/>
      <c r="AI12" s="260"/>
      <c r="AJ12" s="260">
        <v>64</v>
      </c>
      <c r="AK12" s="260"/>
      <c r="AL12" s="260"/>
      <c r="AM12" s="260">
        <f t="shared" si="5"/>
        <v>104</v>
      </c>
      <c r="AN12" s="260"/>
      <c r="AO12" s="260"/>
      <c r="AP12" s="260">
        <v>49</v>
      </c>
      <c r="AQ12" s="260"/>
      <c r="AR12" s="260"/>
      <c r="AS12" s="260">
        <v>55</v>
      </c>
      <c r="AT12" s="260"/>
      <c r="AU12" s="260"/>
      <c r="AV12" s="260">
        <v>10</v>
      </c>
      <c r="AW12" s="260"/>
      <c r="AX12" s="260"/>
      <c r="AY12" s="262">
        <v>24</v>
      </c>
      <c r="AZ12" s="262"/>
      <c r="BA12" s="262"/>
      <c r="BB12" s="263">
        <f t="shared" si="6"/>
        <v>34.5</v>
      </c>
      <c r="BC12" s="263"/>
      <c r="BD12" s="263"/>
      <c r="BE12" s="263"/>
    </row>
    <row r="13" spans="2:57" ht="28.5" customHeight="1">
      <c r="B13" s="3"/>
      <c r="C13" s="254" t="s">
        <v>269</v>
      </c>
      <c r="D13" s="254"/>
      <c r="E13" s="254"/>
      <c r="F13" s="254"/>
      <c r="G13" s="254"/>
      <c r="H13" s="254"/>
      <c r="I13" s="254"/>
      <c r="J13" s="254"/>
      <c r="K13" s="4"/>
      <c r="L13" s="260">
        <f t="shared" si="0"/>
        <v>456</v>
      </c>
      <c r="M13" s="260"/>
      <c r="N13" s="260"/>
      <c r="O13" s="260">
        <f t="shared" si="1"/>
        <v>208</v>
      </c>
      <c r="P13" s="260"/>
      <c r="Q13" s="260"/>
      <c r="R13" s="260">
        <f t="shared" si="2"/>
        <v>248</v>
      </c>
      <c r="S13" s="260"/>
      <c r="T13" s="260"/>
      <c r="U13" s="260">
        <f t="shared" si="3"/>
        <v>146</v>
      </c>
      <c r="V13" s="260"/>
      <c r="W13" s="260"/>
      <c r="X13" s="260">
        <v>68</v>
      </c>
      <c r="Y13" s="260"/>
      <c r="Z13" s="260"/>
      <c r="AA13" s="260">
        <v>78</v>
      </c>
      <c r="AB13" s="260"/>
      <c r="AC13" s="260"/>
      <c r="AD13" s="260">
        <f t="shared" si="4"/>
        <v>149</v>
      </c>
      <c r="AE13" s="260"/>
      <c r="AF13" s="260"/>
      <c r="AG13" s="260">
        <v>71</v>
      </c>
      <c r="AH13" s="260"/>
      <c r="AI13" s="260"/>
      <c r="AJ13" s="260">
        <v>78</v>
      </c>
      <c r="AK13" s="260"/>
      <c r="AL13" s="260"/>
      <c r="AM13" s="260">
        <f t="shared" si="5"/>
        <v>161</v>
      </c>
      <c r="AN13" s="260"/>
      <c r="AO13" s="260"/>
      <c r="AP13" s="260">
        <v>69</v>
      </c>
      <c r="AQ13" s="260"/>
      <c r="AR13" s="260"/>
      <c r="AS13" s="260">
        <v>92</v>
      </c>
      <c r="AT13" s="260"/>
      <c r="AU13" s="260"/>
      <c r="AV13" s="260">
        <v>15</v>
      </c>
      <c r="AW13" s="260"/>
      <c r="AX13" s="260"/>
      <c r="AY13" s="262">
        <v>31</v>
      </c>
      <c r="AZ13" s="262"/>
      <c r="BA13" s="262"/>
      <c r="BB13" s="263">
        <f t="shared" si="6"/>
        <v>30.4</v>
      </c>
      <c r="BC13" s="263"/>
      <c r="BD13" s="263"/>
      <c r="BE13" s="263"/>
    </row>
    <row r="14" spans="2:57" ht="28.5" customHeight="1">
      <c r="B14" s="3"/>
      <c r="C14" s="254" t="s">
        <v>286</v>
      </c>
      <c r="D14" s="254"/>
      <c r="E14" s="254"/>
      <c r="F14" s="254"/>
      <c r="G14" s="254"/>
      <c r="H14" s="254"/>
      <c r="I14" s="254"/>
      <c r="J14" s="254"/>
      <c r="K14" s="4"/>
      <c r="L14" s="260">
        <f t="shared" si="0"/>
        <v>488</v>
      </c>
      <c r="M14" s="260"/>
      <c r="N14" s="260"/>
      <c r="O14" s="260">
        <f t="shared" si="1"/>
        <v>233</v>
      </c>
      <c r="P14" s="260"/>
      <c r="Q14" s="260"/>
      <c r="R14" s="260">
        <f t="shared" si="2"/>
        <v>255</v>
      </c>
      <c r="S14" s="260"/>
      <c r="T14" s="260"/>
      <c r="U14" s="260">
        <f t="shared" si="3"/>
        <v>144</v>
      </c>
      <c r="V14" s="260"/>
      <c r="W14" s="260"/>
      <c r="X14" s="260">
        <v>75</v>
      </c>
      <c r="Y14" s="260"/>
      <c r="Z14" s="260"/>
      <c r="AA14" s="260">
        <v>69</v>
      </c>
      <c r="AB14" s="260"/>
      <c r="AC14" s="260"/>
      <c r="AD14" s="260">
        <f t="shared" si="4"/>
        <v>174</v>
      </c>
      <c r="AE14" s="260"/>
      <c r="AF14" s="260"/>
      <c r="AG14" s="260">
        <v>78</v>
      </c>
      <c r="AH14" s="260"/>
      <c r="AI14" s="260"/>
      <c r="AJ14" s="260">
        <v>96</v>
      </c>
      <c r="AK14" s="260"/>
      <c r="AL14" s="260"/>
      <c r="AM14" s="260">
        <f t="shared" si="5"/>
        <v>170</v>
      </c>
      <c r="AN14" s="260"/>
      <c r="AO14" s="260"/>
      <c r="AP14" s="260">
        <v>80</v>
      </c>
      <c r="AQ14" s="260"/>
      <c r="AR14" s="260"/>
      <c r="AS14" s="260">
        <v>90</v>
      </c>
      <c r="AT14" s="260"/>
      <c r="AU14" s="260"/>
      <c r="AV14" s="260">
        <v>15</v>
      </c>
      <c r="AW14" s="260"/>
      <c r="AX14" s="260"/>
      <c r="AY14" s="262">
        <v>30</v>
      </c>
      <c r="AZ14" s="262"/>
      <c r="BA14" s="262"/>
      <c r="BB14" s="263">
        <f t="shared" si="6"/>
        <v>32.53333333333333</v>
      </c>
      <c r="BC14" s="263"/>
      <c r="BD14" s="263"/>
      <c r="BE14" s="263"/>
    </row>
    <row r="15" spans="2:57" ht="28.5" customHeight="1">
      <c r="B15" s="3"/>
      <c r="C15" s="254" t="s">
        <v>287</v>
      </c>
      <c r="D15" s="254"/>
      <c r="E15" s="254"/>
      <c r="F15" s="254"/>
      <c r="G15" s="254"/>
      <c r="H15" s="254"/>
      <c r="I15" s="254"/>
      <c r="J15" s="254"/>
      <c r="K15" s="4"/>
      <c r="L15" s="260">
        <f t="shared" si="0"/>
        <v>489</v>
      </c>
      <c r="M15" s="260"/>
      <c r="N15" s="260"/>
      <c r="O15" s="260">
        <f t="shared" si="1"/>
        <v>263</v>
      </c>
      <c r="P15" s="260"/>
      <c r="Q15" s="260"/>
      <c r="R15" s="260">
        <f t="shared" si="2"/>
        <v>226</v>
      </c>
      <c r="S15" s="260"/>
      <c r="T15" s="260"/>
      <c r="U15" s="260">
        <f t="shared" si="3"/>
        <v>150</v>
      </c>
      <c r="V15" s="260"/>
      <c r="W15" s="260"/>
      <c r="X15" s="260">
        <v>77</v>
      </c>
      <c r="Y15" s="260"/>
      <c r="Z15" s="260"/>
      <c r="AA15" s="260">
        <v>73</v>
      </c>
      <c r="AB15" s="260"/>
      <c r="AC15" s="260"/>
      <c r="AD15" s="260">
        <f t="shared" si="4"/>
        <v>171</v>
      </c>
      <c r="AE15" s="260"/>
      <c r="AF15" s="260"/>
      <c r="AG15" s="260">
        <v>99</v>
      </c>
      <c r="AH15" s="260"/>
      <c r="AI15" s="260"/>
      <c r="AJ15" s="260">
        <v>72</v>
      </c>
      <c r="AK15" s="260"/>
      <c r="AL15" s="260"/>
      <c r="AM15" s="260">
        <f t="shared" si="5"/>
        <v>168</v>
      </c>
      <c r="AN15" s="260"/>
      <c r="AO15" s="260"/>
      <c r="AP15" s="260">
        <v>87</v>
      </c>
      <c r="AQ15" s="260"/>
      <c r="AR15" s="260"/>
      <c r="AS15" s="260">
        <v>81</v>
      </c>
      <c r="AT15" s="260"/>
      <c r="AU15" s="260"/>
      <c r="AV15" s="260">
        <v>16</v>
      </c>
      <c r="AW15" s="260"/>
      <c r="AX15" s="260"/>
      <c r="AY15" s="262">
        <v>30</v>
      </c>
      <c r="AZ15" s="262"/>
      <c r="BA15" s="262"/>
      <c r="BB15" s="263">
        <f t="shared" si="6"/>
        <v>30.5625</v>
      </c>
      <c r="BC15" s="263"/>
      <c r="BD15" s="263"/>
      <c r="BE15" s="263"/>
    </row>
    <row r="16" spans="2:57" ht="28.5" customHeight="1">
      <c r="B16" s="3"/>
      <c r="C16" s="254" t="s">
        <v>288</v>
      </c>
      <c r="D16" s="254"/>
      <c r="E16" s="254"/>
      <c r="F16" s="254"/>
      <c r="G16" s="254"/>
      <c r="H16" s="254"/>
      <c r="I16" s="254"/>
      <c r="J16" s="254"/>
      <c r="K16" s="4"/>
      <c r="L16" s="260">
        <f t="shared" si="0"/>
        <v>206</v>
      </c>
      <c r="M16" s="260"/>
      <c r="N16" s="260"/>
      <c r="O16" s="260">
        <f t="shared" si="1"/>
        <v>107</v>
      </c>
      <c r="P16" s="260"/>
      <c r="Q16" s="260"/>
      <c r="R16" s="260">
        <f t="shared" si="2"/>
        <v>99</v>
      </c>
      <c r="S16" s="260"/>
      <c r="T16" s="260"/>
      <c r="U16" s="260">
        <f t="shared" si="3"/>
        <v>69</v>
      </c>
      <c r="V16" s="260"/>
      <c r="W16" s="260"/>
      <c r="X16" s="260">
        <v>39</v>
      </c>
      <c r="Y16" s="260"/>
      <c r="Z16" s="260"/>
      <c r="AA16" s="260">
        <v>30</v>
      </c>
      <c r="AB16" s="260"/>
      <c r="AC16" s="260"/>
      <c r="AD16" s="260">
        <f t="shared" si="4"/>
        <v>61</v>
      </c>
      <c r="AE16" s="260"/>
      <c r="AF16" s="260"/>
      <c r="AG16" s="260">
        <v>34</v>
      </c>
      <c r="AH16" s="260"/>
      <c r="AI16" s="260"/>
      <c r="AJ16" s="260">
        <v>27</v>
      </c>
      <c r="AK16" s="260"/>
      <c r="AL16" s="260"/>
      <c r="AM16" s="260">
        <f t="shared" si="5"/>
        <v>76</v>
      </c>
      <c r="AN16" s="260"/>
      <c r="AO16" s="260"/>
      <c r="AP16" s="260">
        <v>34</v>
      </c>
      <c r="AQ16" s="260"/>
      <c r="AR16" s="260"/>
      <c r="AS16" s="260">
        <v>42</v>
      </c>
      <c r="AT16" s="260"/>
      <c r="AU16" s="260"/>
      <c r="AV16" s="260">
        <v>7</v>
      </c>
      <c r="AW16" s="260"/>
      <c r="AX16" s="260"/>
      <c r="AY16" s="262">
        <v>16</v>
      </c>
      <c r="AZ16" s="262"/>
      <c r="BA16" s="262"/>
      <c r="BB16" s="263">
        <f t="shared" si="6"/>
        <v>29.428571428571427</v>
      </c>
      <c r="BC16" s="263"/>
      <c r="BD16" s="263"/>
      <c r="BE16" s="263"/>
    </row>
    <row r="17" spans="2:57" ht="28.5" customHeight="1">
      <c r="B17" s="3"/>
      <c r="C17" s="254" t="s">
        <v>267</v>
      </c>
      <c r="D17" s="254"/>
      <c r="E17" s="254"/>
      <c r="F17" s="254"/>
      <c r="G17" s="254"/>
      <c r="H17" s="254"/>
      <c r="I17" s="254"/>
      <c r="J17" s="254"/>
      <c r="K17" s="4"/>
      <c r="L17" s="260">
        <f t="shared" si="0"/>
        <v>494</v>
      </c>
      <c r="M17" s="260"/>
      <c r="N17" s="260"/>
      <c r="O17" s="260">
        <f t="shared" si="1"/>
        <v>243</v>
      </c>
      <c r="P17" s="260"/>
      <c r="Q17" s="260"/>
      <c r="R17" s="260">
        <f t="shared" si="2"/>
        <v>251</v>
      </c>
      <c r="S17" s="260"/>
      <c r="T17" s="260"/>
      <c r="U17" s="260">
        <f t="shared" si="3"/>
        <v>171</v>
      </c>
      <c r="V17" s="260"/>
      <c r="W17" s="260"/>
      <c r="X17" s="260">
        <v>82</v>
      </c>
      <c r="Y17" s="260"/>
      <c r="Z17" s="260"/>
      <c r="AA17" s="260">
        <v>89</v>
      </c>
      <c r="AB17" s="260"/>
      <c r="AC17" s="260"/>
      <c r="AD17" s="260">
        <f t="shared" si="4"/>
        <v>154</v>
      </c>
      <c r="AE17" s="260"/>
      <c r="AF17" s="260"/>
      <c r="AG17" s="260">
        <v>68</v>
      </c>
      <c r="AH17" s="260"/>
      <c r="AI17" s="260"/>
      <c r="AJ17" s="260">
        <v>86</v>
      </c>
      <c r="AK17" s="260"/>
      <c r="AL17" s="260"/>
      <c r="AM17" s="260">
        <f t="shared" si="5"/>
        <v>169</v>
      </c>
      <c r="AN17" s="260"/>
      <c r="AO17" s="260"/>
      <c r="AP17" s="260">
        <v>93</v>
      </c>
      <c r="AQ17" s="260"/>
      <c r="AR17" s="260"/>
      <c r="AS17" s="260">
        <v>76</v>
      </c>
      <c r="AT17" s="260"/>
      <c r="AU17" s="260"/>
      <c r="AV17" s="260">
        <v>15</v>
      </c>
      <c r="AW17" s="260"/>
      <c r="AX17" s="260"/>
      <c r="AY17" s="262">
        <v>30</v>
      </c>
      <c r="AZ17" s="262"/>
      <c r="BA17" s="262"/>
      <c r="BB17" s="263">
        <f t="shared" si="6"/>
        <v>32.93333333333333</v>
      </c>
      <c r="BC17" s="263"/>
      <c r="BD17" s="263"/>
      <c r="BE17" s="263"/>
    </row>
    <row r="18" spans="2:57" ht="28.5" customHeight="1">
      <c r="B18" s="3"/>
      <c r="C18" s="254" t="s">
        <v>275</v>
      </c>
      <c r="D18" s="254"/>
      <c r="E18" s="254"/>
      <c r="F18" s="254"/>
      <c r="G18" s="254"/>
      <c r="H18" s="254"/>
      <c r="I18" s="254"/>
      <c r="J18" s="254"/>
      <c r="K18" s="4"/>
      <c r="L18" s="260">
        <f t="shared" si="0"/>
        <v>8</v>
      </c>
      <c r="M18" s="260"/>
      <c r="N18" s="260"/>
      <c r="O18" s="260">
        <f t="shared" si="1"/>
        <v>3</v>
      </c>
      <c r="P18" s="260"/>
      <c r="Q18" s="260"/>
      <c r="R18" s="260">
        <f t="shared" si="2"/>
        <v>5</v>
      </c>
      <c r="S18" s="260"/>
      <c r="T18" s="260"/>
      <c r="U18" s="260">
        <f t="shared" si="3"/>
        <v>2</v>
      </c>
      <c r="V18" s="260"/>
      <c r="W18" s="260"/>
      <c r="X18" s="262">
        <v>1</v>
      </c>
      <c r="Y18" s="262"/>
      <c r="Z18" s="262"/>
      <c r="AA18" s="260">
        <v>1</v>
      </c>
      <c r="AB18" s="260"/>
      <c r="AC18" s="260"/>
      <c r="AD18" s="260">
        <f t="shared" si="4"/>
        <v>3</v>
      </c>
      <c r="AE18" s="260"/>
      <c r="AF18" s="260"/>
      <c r="AG18" s="260">
        <v>1</v>
      </c>
      <c r="AH18" s="260"/>
      <c r="AI18" s="260"/>
      <c r="AJ18" s="260">
        <v>2</v>
      </c>
      <c r="AK18" s="260"/>
      <c r="AL18" s="260"/>
      <c r="AM18" s="260">
        <f t="shared" si="5"/>
        <v>3</v>
      </c>
      <c r="AN18" s="260"/>
      <c r="AO18" s="260"/>
      <c r="AP18" s="260">
        <v>1</v>
      </c>
      <c r="AQ18" s="260"/>
      <c r="AR18" s="260"/>
      <c r="AS18" s="260">
        <v>2</v>
      </c>
      <c r="AT18" s="260"/>
      <c r="AU18" s="260"/>
      <c r="AV18" s="260">
        <v>3</v>
      </c>
      <c r="AW18" s="260"/>
      <c r="AX18" s="260"/>
      <c r="AY18" s="262">
        <v>9</v>
      </c>
      <c r="AZ18" s="262"/>
      <c r="BA18" s="262"/>
      <c r="BB18" s="263">
        <f t="shared" si="6"/>
        <v>2.6666666666666665</v>
      </c>
      <c r="BC18" s="263"/>
      <c r="BD18" s="263"/>
      <c r="BE18" s="263"/>
    </row>
    <row r="19" spans="2:57" ht="28.5" customHeight="1">
      <c r="B19" s="3"/>
      <c r="C19" s="254" t="s">
        <v>289</v>
      </c>
      <c r="D19" s="254"/>
      <c r="E19" s="254"/>
      <c r="F19" s="254"/>
      <c r="G19" s="254"/>
      <c r="H19" s="254"/>
      <c r="I19" s="254"/>
      <c r="J19" s="254"/>
      <c r="K19" s="4"/>
      <c r="L19" s="260">
        <f t="shared" si="0"/>
        <v>485</v>
      </c>
      <c r="M19" s="260"/>
      <c r="N19" s="260"/>
      <c r="O19" s="260">
        <f t="shared" si="1"/>
        <v>235</v>
      </c>
      <c r="P19" s="260"/>
      <c r="Q19" s="260"/>
      <c r="R19" s="260">
        <f t="shared" si="2"/>
        <v>250</v>
      </c>
      <c r="S19" s="260"/>
      <c r="T19" s="260"/>
      <c r="U19" s="260">
        <f t="shared" si="3"/>
        <v>175</v>
      </c>
      <c r="V19" s="260"/>
      <c r="W19" s="260"/>
      <c r="X19" s="260">
        <v>87</v>
      </c>
      <c r="Y19" s="260"/>
      <c r="Z19" s="260"/>
      <c r="AA19" s="260">
        <v>88</v>
      </c>
      <c r="AB19" s="260"/>
      <c r="AC19" s="260"/>
      <c r="AD19" s="260">
        <f t="shared" si="4"/>
        <v>161</v>
      </c>
      <c r="AE19" s="260"/>
      <c r="AF19" s="260"/>
      <c r="AG19" s="260">
        <v>71</v>
      </c>
      <c r="AH19" s="260"/>
      <c r="AI19" s="260"/>
      <c r="AJ19" s="260">
        <v>90</v>
      </c>
      <c r="AK19" s="260"/>
      <c r="AL19" s="260"/>
      <c r="AM19" s="260">
        <f t="shared" si="5"/>
        <v>149</v>
      </c>
      <c r="AN19" s="260"/>
      <c r="AO19" s="260"/>
      <c r="AP19" s="260">
        <v>77</v>
      </c>
      <c r="AQ19" s="260"/>
      <c r="AR19" s="260"/>
      <c r="AS19" s="260">
        <v>72</v>
      </c>
      <c r="AT19" s="260"/>
      <c r="AU19" s="260"/>
      <c r="AV19" s="260">
        <v>14</v>
      </c>
      <c r="AW19" s="260"/>
      <c r="AX19" s="260"/>
      <c r="AY19" s="262">
        <v>29</v>
      </c>
      <c r="AZ19" s="262"/>
      <c r="BA19" s="262"/>
      <c r="BB19" s="263">
        <f t="shared" si="6"/>
        <v>34.642857142857146</v>
      </c>
      <c r="BC19" s="263"/>
      <c r="BD19" s="263"/>
      <c r="BE19" s="263"/>
    </row>
    <row r="20" spans="2:57" ht="28.5" customHeight="1">
      <c r="B20" s="3"/>
      <c r="C20" s="3"/>
      <c r="D20" s="3"/>
      <c r="E20" s="3"/>
      <c r="F20" s="3"/>
      <c r="G20" s="3"/>
      <c r="H20" s="3"/>
      <c r="I20" s="3"/>
      <c r="J20" s="3"/>
      <c r="K20" s="4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1"/>
      <c r="BC20" s="261"/>
      <c r="BD20" s="261"/>
      <c r="BE20" s="261"/>
    </row>
    <row r="21" spans="2:57" s="5" customFormat="1" ht="28.5" customHeight="1">
      <c r="B21" s="219" t="s">
        <v>257</v>
      </c>
      <c r="C21" s="219"/>
      <c r="D21" s="219"/>
      <c r="E21" s="219"/>
      <c r="F21" s="219"/>
      <c r="G21" s="219"/>
      <c r="H21" s="219"/>
      <c r="I21" s="79"/>
      <c r="J21" s="79"/>
      <c r="K21" s="80"/>
      <c r="L21" s="265">
        <f>SUM(O21:T21)</f>
        <v>63</v>
      </c>
      <c r="M21" s="265"/>
      <c r="N21" s="265"/>
      <c r="O21" s="265">
        <f>SUM(O22:Q25)</f>
        <v>43</v>
      </c>
      <c r="P21" s="265"/>
      <c r="Q21" s="265"/>
      <c r="R21" s="265">
        <f>SUM(R22:T25)</f>
        <v>20</v>
      </c>
      <c r="S21" s="265"/>
      <c r="T21" s="265"/>
      <c r="U21" s="265">
        <f>SUM(U22:W25)</f>
        <v>20</v>
      </c>
      <c r="V21" s="265"/>
      <c r="W21" s="265"/>
      <c r="X21" s="264" t="s">
        <v>17</v>
      </c>
      <c r="Y21" s="264"/>
      <c r="Z21" s="264"/>
      <c r="AA21" s="264" t="s">
        <v>17</v>
      </c>
      <c r="AB21" s="264"/>
      <c r="AC21" s="264"/>
      <c r="AD21" s="265">
        <f>SUM(AD22:AF25)</f>
        <v>24</v>
      </c>
      <c r="AE21" s="265"/>
      <c r="AF21" s="265"/>
      <c r="AG21" s="264" t="s">
        <v>17</v>
      </c>
      <c r="AH21" s="264"/>
      <c r="AI21" s="264"/>
      <c r="AJ21" s="264" t="s">
        <v>17</v>
      </c>
      <c r="AK21" s="264"/>
      <c r="AL21" s="264"/>
      <c r="AM21" s="265">
        <f>SUM(AM22:AO25)</f>
        <v>19</v>
      </c>
      <c r="AN21" s="265"/>
      <c r="AO21" s="265"/>
      <c r="AP21" s="264" t="s">
        <v>17</v>
      </c>
      <c r="AQ21" s="264"/>
      <c r="AR21" s="264"/>
      <c r="AS21" s="264" t="s">
        <v>17</v>
      </c>
      <c r="AT21" s="264"/>
      <c r="AU21" s="264"/>
      <c r="AV21" s="265">
        <f>SUM(AV22:AX25)</f>
        <v>25</v>
      </c>
      <c r="AW21" s="265"/>
      <c r="AX21" s="265"/>
      <c r="AY21" s="264" t="s">
        <v>17</v>
      </c>
      <c r="AZ21" s="264"/>
      <c r="BA21" s="264"/>
      <c r="BB21" s="266">
        <f>L21/AV21</f>
        <v>2.52</v>
      </c>
      <c r="BC21" s="266"/>
      <c r="BD21" s="266"/>
      <c r="BE21" s="266"/>
    </row>
    <row r="22" spans="2:57" ht="28.5" customHeight="1">
      <c r="B22" s="3"/>
      <c r="C22" s="254" t="s">
        <v>282</v>
      </c>
      <c r="D22" s="254"/>
      <c r="E22" s="254"/>
      <c r="F22" s="254"/>
      <c r="G22" s="254"/>
      <c r="H22" s="254"/>
      <c r="I22" s="254"/>
      <c r="J22" s="254"/>
      <c r="K22" s="4"/>
      <c r="L22" s="260">
        <f>SUM(O22:T22)</f>
        <v>25</v>
      </c>
      <c r="M22" s="260"/>
      <c r="N22" s="260"/>
      <c r="O22" s="260">
        <v>17</v>
      </c>
      <c r="P22" s="260"/>
      <c r="Q22" s="260"/>
      <c r="R22" s="260">
        <v>8</v>
      </c>
      <c r="S22" s="260"/>
      <c r="T22" s="260"/>
      <c r="U22" s="260">
        <v>11</v>
      </c>
      <c r="V22" s="260"/>
      <c r="W22" s="260"/>
      <c r="X22" s="262" t="s">
        <v>17</v>
      </c>
      <c r="Y22" s="262"/>
      <c r="Z22" s="262"/>
      <c r="AA22" s="262" t="s">
        <v>17</v>
      </c>
      <c r="AB22" s="262"/>
      <c r="AC22" s="262"/>
      <c r="AD22" s="260">
        <v>8</v>
      </c>
      <c r="AE22" s="260"/>
      <c r="AF22" s="260"/>
      <c r="AG22" s="262" t="s">
        <v>17</v>
      </c>
      <c r="AH22" s="262"/>
      <c r="AI22" s="262"/>
      <c r="AJ22" s="262" t="s">
        <v>17</v>
      </c>
      <c r="AK22" s="262"/>
      <c r="AL22" s="262"/>
      <c r="AM22" s="260">
        <v>6</v>
      </c>
      <c r="AN22" s="260"/>
      <c r="AO22" s="260"/>
      <c r="AP22" s="262" t="s">
        <v>17</v>
      </c>
      <c r="AQ22" s="262"/>
      <c r="AR22" s="262"/>
      <c r="AS22" s="262" t="s">
        <v>17</v>
      </c>
      <c r="AT22" s="262"/>
      <c r="AU22" s="262"/>
      <c r="AV22" s="260">
        <v>7</v>
      </c>
      <c r="AW22" s="260"/>
      <c r="AX22" s="260"/>
      <c r="AY22" s="262" t="s">
        <v>17</v>
      </c>
      <c r="AZ22" s="262"/>
      <c r="BA22" s="262"/>
      <c r="BB22" s="263">
        <f>L22/AV22</f>
        <v>3.5714285714285716</v>
      </c>
      <c r="BC22" s="263"/>
      <c r="BD22" s="263"/>
      <c r="BE22" s="263"/>
    </row>
    <row r="23" spans="2:57" ht="28.5" customHeight="1">
      <c r="B23" s="3"/>
      <c r="C23" s="254" t="s">
        <v>283</v>
      </c>
      <c r="D23" s="254"/>
      <c r="E23" s="254"/>
      <c r="F23" s="254"/>
      <c r="G23" s="254"/>
      <c r="H23" s="254"/>
      <c r="I23" s="254"/>
      <c r="J23" s="254"/>
      <c r="K23" s="4"/>
      <c r="L23" s="260">
        <f>SUM(O23:T23)</f>
        <v>8</v>
      </c>
      <c r="M23" s="260"/>
      <c r="N23" s="260"/>
      <c r="O23" s="260">
        <v>4</v>
      </c>
      <c r="P23" s="260"/>
      <c r="Q23" s="260"/>
      <c r="R23" s="260">
        <v>4</v>
      </c>
      <c r="S23" s="260"/>
      <c r="T23" s="260"/>
      <c r="U23" s="262" t="s">
        <v>368</v>
      </c>
      <c r="V23" s="262"/>
      <c r="W23" s="262"/>
      <c r="X23" s="262" t="s">
        <v>368</v>
      </c>
      <c r="Y23" s="262"/>
      <c r="Z23" s="262"/>
      <c r="AA23" s="262" t="s">
        <v>368</v>
      </c>
      <c r="AB23" s="262"/>
      <c r="AC23" s="262"/>
      <c r="AD23" s="260">
        <v>5</v>
      </c>
      <c r="AE23" s="260"/>
      <c r="AF23" s="260"/>
      <c r="AG23" s="262" t="s">
        <v>17</v>
      </c>
      <c r="AH23" s="262"/>
      <c r="AI23" s="262"/>
      <c r="AJ23" s="262" t="s">
        <v>17</v>
      </c>
      <c r="AK23" s="262"/>
      <c r="AL23" s="262"/>
      <c r="AM23" s="260">
        <v>3</v>
      </c>
      <c r="AN23" s="260"/>
      <c r="AO23" s="260"/>
      <c r="AP23" s="262" t="s">
        <v>17</v>
      </c>
      <c r="AQ23" s="262"/>
      <c r="AR23" s="262"/>
      <c r="AS23" s="262" t="s">
        <v>17</v>
      </c>
      <c r="AT23" s="262"/>
      <c r="AU23" s="262"/>
      <c r="AV23" s="260">
        <v>4</v>
      </c>
      <c r="AW23" s="260"/>
      <c r="AX23" s="260"/>
      <c r="AY23" s="262" t="s">
        <v>17</v>
      </c>
      <c r="AZ23" s="262"/>
      <c r="BA23" s="262"/>
      <c r="BB23" s="263">
        <f>L23/AV23</f>
        <v>2</v>
      </c>
      <c r="BC23" s="263"/>
      <c r="BD23" s="263"/>
      <c r="BE23" s="263"/>
    </row>
    <row r="24" spans="2:57" ht="28.5" customHeight="1">
      <c r="B24" s="3"/>
      <c r="C24" s="254" t="s">
        <v>284</v>
      </c>
      <c r="D24" s="254"/>
      <c r="E24" s="254"/>
      <c r="F24" s="254"/>
      <c r="G24" s="254"/>
      <c r="H24" s="254"/>
      <c r="I24" s="254"/>
      <c r="J24" s="254"/>
      <c r="K24" s="4"/>
      <c r="L24" s="260">
        <f>SUM(O24:T24)</f>
        <v>16</v>
      </c>
      <c r="M24" s="260"/>
      <c r="N24" s="260"/>
      <c r="O24" s="260">
        <v>12</v>
      </c>
      <c r="P24" s="260"/>
      <c r="Q24" s="260"/>
      <c r="R24" s="260">
        <v>4</v>
      </c>
      <c r="S24" s="260"/>
      <c r="T24" s="260"/>
      <c r="U24" s="260">
        <v>5</v>
      </c>
      <c r="V24" s="260"/>
      <c r="W24" s="260"/>
      <c r="X24" s="262" t="s">
        <v>17</v>
      </c>
      <c r="Y24" s="262"/>
      <c r="Z24" s="262"/>
      <c r="AA24" s="262" t="s">
        <v>17</v>
      </c>
      <c r="AB24" s="262"/>
      <c r="AC24" s="262"/>
      <c r="AD24" s="260">
        <v>7</v>
      </c>
      <c r="AE24" s="260"/>
      <c r="AF24" s="260"/>
      <c r="AG24" s="262" t="s">
        <v>17</v>
      </c>
      <c r="AH24" s="262"/>
      <c r="AI24" s="262"/>
      <c r="AJ24" s="262" t="s">
        <v>17</v>
      </c>
      <c r="AK24" s="262"/>
      <c r="AL24" s="262"/>
      <c r="AM24" s="260">
        <v>4</v>
      </c>
      <c r="AN24" s="260"/>
      <c r="AO24" s="260"/>
      <c r="AP24" s="262" t="s">
        <v>17</v>
      </c>
      <c r="AQ24" s="262"/>
      <c r="AR24" s="262"/>
      <c r="AS24" s="262" t="s">
        <v>17</v>
      </c>
      <c r="AT24" s="262"/>
      <c r="AU24" s="262"/>
      <c r="AV24" s="260">
        <v>8</v>
      </c>
      <c r="AW24" s="260"/>
      <c r="AX24" s="260"/>
      <c r="AY24" s="262" t="s">
        <v>17</v>
      </c>
      <c r="AZ24" s="262"/>
      <c r="BA24" s="262"/>
      <c r="BB24" s="263">
        <f>L24/AV24</f>
        <v>2</v>
      </c>
      <c r="BC24" s="263"/>
      <c r="BD24" s="263"/>
      <c r="BE24" s="263"/>
    </row>
    <row r="25" spans="2:57" ht="28.5" customHeight="1">
      <c r="B25" s="3"/>
      <c r="C25" s="281" t="s">
        <v>285</v>
      </c>
      <c r="D25" s="281"/>
      <c r="E25" s="281"/>
      <c r="F25" s="281"/>
      <c r="G25" s="281"/>
      <c r="H25" s="281"/>
      <c r="I25" s="281"/>
      <c r="J25" s="281"/>
      <c r="K25" s="4"/>
      <c r="L25" s="260">
        <f>SUM(O25:T25)</f>
        <v>14</v>
      </c>
      <c r="M25" s="260"/>
      <c r="N25" s="260"/>
      <c r="O25" s="260">
        <v>10</v>
      </c>
      <c r="P25" s="260"/>
      <c r="Q25" s="260"/>
      <c r="R25" s="260">
        <v>4</v>
      </c>
      <c r="S25" s="260"/>
      <c r="T25" s="260"/>
      <c r="U25" s="260">
        <v>4</v>
      </c>
      <c r="V25" s="260"/>
      <c r="W25" s="260"/>
      <c r="X25" s="262" t="s">
        <v>17</v>
      </c>
      <c r="Y25" s="262"/>
      <c r="Z25" s="262"/>
      <c r="AA25" s="262" t="s">
        <v>17</v>
      </c>
      <c r="AB25" s="262"/>
      <c r="AC25" s="262"/>
      <c r="AD25" s="260">
        <v>4</v>
      </c>
      <c r="AE25" s="260"/>
      <c r="AF25" s="260"/>
      <c r="AG25" s="262" t="s">
        <v>17</v>
      </c>
      <c r="AH25" s="262"/>
      <c r="AI25" s="262"/>
      <c r="AJ25" s="262" t="s">
        <v>17</v>
      </c>
      <c r="AK25" s="262"/>
      <c r="AL25" s="262"/>
      <c r="AM25" s="260">
        <v>6</v>
      </c>
      <c r="AN25" s="260"/>
      <c r="AO25" s="260"/>
      <c r="AP25" s="262" t="s">
        <v>17</v>
      </c>
      <c r="AQ25" s="262"/>
      <c r="AR25" s="262"/>
      <c r="AS25" s="262" t="s">
        <v>17</v>
      </c>
      <c r="AT25" s="262"/>
      <c r="AU25" s="262"/>
      <c r="AV25" s="260">
        <v>6</v>
      </c>
      <c r="AW25" s="260"/>
      <c r="AX25" s="260"/>
      <c r="AY25" s="262" t="s">
        <v>17</v>
      </c>
      <c r="AZ25" s="262"/>
      <c r="BA25" s="262"/>
      <c r="BB25" s="263">
        <f>L25/AV25</f>
        <v>2.3333333333333335</v>
      </c>
      <c r="BC25" s="263"/>
      <c r="BD25" s="263"/>
      <c r="BE25" s="263"/>
    </row>
    <row r="26" spans="2:57" ht="28.5" customHeight="1">
      <c r="B26" s="3"/>
      <c r="C26" s="3"/>
      <c r="D26" s="3"/>
      <c r="E26" s="3"/>
      <c r="F26" s="3"/>
      <c r="G26" s="3"/>
      <c r="H26" s="3"/>
      <c r="I26" s="3"/>
      <c r="J26" s="3"/>
      <c r="K26" s="4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1"/>
      <c r="BC26" s="261"/>
      <c r="BD26" s="261"/>
      <c r="BE26" s="261"/>
    </row>
    <row r="27" spans="1:57" s="5" customFormat="1" ht="28.5" customHeight="1">
      <c r="A27" s="37"/>
      <c r="B27" s="220" t="s">
        <v>335</v>
      </c>
      <c r="C27" s="220"/>
      <c r="D27" s="220"/>
      <c r="E27" s="220"/>
      <c r="F27" s="220"/>
      <c r="G27" s="220"/>
      <c r="H27" s="220"/>
      <c r="I27" s="64"/>
      <c r="J27" s="64"/>
      <c r="K27" s="65"/>
      <c r="L27" s="258">
        <f>SUM(L28:N28)</f>
        <v>133</v>
      </c>
      <c r="M27" s="258"/>
      <c r="N27" s="258"/>
      <c r="O27" s="258">
        <f>SUM(O28:Q28)</f>
        <v>80</v>
      </c>
      <c r="P27" s="258"/>
      <c r="Q27" s="258"/>
      <c r="R27" s="258">
        <f>SUM(R28:T28)</f>
        <v>53</v>
      </c>
      <c r="S27" s="258"/>
      <c r="T27" s="258"/>
      <c r="U27" s="258">
        <f>SUM(U28:W28)</f>
        <v>56</v>
      </c>
      <c r="V27" s="258"/>
      <c r="W27" s="258"/>
      <c r="X27" s="258">
        <f>SUM(X28:Z28)</f>
        <v>33</v>
      </c>
      <c r="Y27" s="258"/>
      <c r="Z27" s="258"/>
      <c r="AA27" s="258">
        <f>SUM(AA28:AC28)</f>
        <v>23</v>
      </c>
      <c r="AB27" s="258"/>
      <c r="AC27" s="258"/>
      <c r="AD27" s="258">
        <f>SUM(AD28:AF28)</f>
        <v>46</v>
      </c>
      <c r="AE27" s="258"/>
      <c r="AF27" s="258"/>
      <c r="AG27" s="258">
        <f>SUM(AG28:AI28)</f>
        <v>29</v>
      </c>
      <c r="AH27" s="258"/>
      <c r="AI27" s="258"/>
      <c r="AJ27" s="258">
        <f>SUM(AJ28:AL28)</f>
        <v>17</v>
      </c>
      <c r="AK27" s="258"/>
      <c r="AL27" s="258"/>
      <c r="AM27" s="258">
        <f>SUM(AM28:AO28)</f>
        <v>31</v>
      </c>
      <c r="AN27" s="258"/>
      <c r="AO27" s="258"/>
      <c r="AP27" s="258">
        <f>SUM(AP28:AR28)</f>
        <v>18</v>
      </c>
      <c r="AQ27" s="258"/>
      <c r="AR27" s="258"/>
      <c r="AS27" s="258">
        <f>SUM(AS28:AU28)</f>
        <v>13</v>
      </c>
      <c r="AT27" s="258"/>
      <c r="AU27" s="258"/>
      <c r="AV27" s="258">
        <f>SUM(AV28:AX28)</f>
        <v>5</v>
      </c>
      <c r="AW27" s="258"/>
      <c r="AX27" s="258"/>
      <c r="AY27" s="258">
        <f>SUM(AY28:BA28)</f>
        <v>8</v>
      </c>
      <c r="AZ27" s="258"/>
      <c r="BA27" s="258"/>
      <c r="BB27" s="259">
        <f>L27/AV27</f>
        <v>26.6</v>
      </c>
      <c r="BC27" s="259"/>
      <c r="BD27" s="259"/>
      <c r="BE27" s="259"/>
    </row>
    <row r="28" spans="1:57" ht="28.5" customHeight="1" thickBot="1">
      <c r="A28" s="62"/>
      <c r="B28" s="3"/>
      <c r="C28" s="253" t="s">
        <v>290</v>
      </c>
      <c r="D28" s="253"/>
      <c r="E28" s="253"/>
      <c r="F28" s="253"/>
      <c r="G28" s="253"/>
      <c r="H28" s="253"/>
      <c r="I28" s="253"/>
      <c r="J28" s="253"/>
      <c r="K28" s="29"/>
      <c r="L28" s="255">
        <f>SUM(O28:T28)</f>
        <v>133</v>
      </c>
      <c r="M28" s="255"/>
      <c r="N28" s="255"/>
      <c r="O28" s="255">
        <f>SUM(X28,AG28,AP28)</f>
        <v>80</v>
      </c>
      <c r="P28" s="255"/>
      <c r="Q28" s="255"/>
      <c r="R28" s="255">
        <f>SUM(AA28,AJ28,AS28)</f>
        <v>53</v>
      </c>
      <c r="S28" s="255"/>
      <c r="T28" s="255"/>
      <c r="U28" s="255">
        <f>SUM(X28:AC28)</f>
        <v>56</v>
      </c>
      <c r="V28" s="255"/>
      <c r="W28" s="255"/>
      <c r="X28" s="255">
        <v>33</v>
      </c>
      <c r="Y28" s="255"/>
      <c r="Z28" s="255"/>
      <c r="AA28" s="255">
        <v>23</v>
      </c>
      <c r="AB28" s="255"/>
      <c r="AC28" s="255"/>
      <c r="AD28" s="255">
        <f>SUM(AG28:AL28)</f>
        <v>46</v>
      </c>
      <c r="AE28" s="255"/>
      <c r="AF28" s="255"/>
      <c r="AG28" s="255">
        <v>29</v>
      </c>
      <c r="AH28" s="255"/>
      <c r="AI28" s="255"/>
      <c r="AJ28" s="255">
        <v>17</v>
      </c>
      <c r="AK28" s="255"/>
      <c r="AL28" s="255"/>
      <c r="AM28" s="255">
        <f>SUM(AP28:AU28)</f>
        <v>31</v>
      </c>
      <c r="AN28" s="255"/>
      <c r="AO28" s="255"/>
      <c r="AP28" s="255">
        <v>18</v>
      </c>
      <c r="AQ28" s="255"/>
      <c r="AR28" s="255"/>
      <c r="AS28" s="255">
        <v>13</v>
      </c>
      <c r="AT28" s="255"/>
      <c r="AU28" s="255"/>
      <c r="AV28" s="255">
        <v>5</v>
      </c>
      <c r="AW28" s="255"/>
      <c r="AX28" s="255"/>
      <c r="AY28" s="256">
        <v>8</v>
      </c>
      <c r="AZ28" s="256"/>
      <c r="BA28" s="256"/>
      <c r="BB28" s="257">
        <f>L28/AV28</f>
        <v>26.6</v>
      </c>
      <c r="BC28" s="257"/>
      <c r="BD28" s="257"/>
      <c r="BE28" s="257"/>
    </row>
    <row r="29" spans="1:57" ht="18.75" customHeight="1">
      <c r="A29" s="228" t="s">
        <v>373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80" t="s">
        <v>312</v>
      </c>
      <c r="BB29" s="280"/>
      <c r="BC29" s="280"/>
      <c r="BD29" s="280"/>
      <c r="BE29" s="280"/>
    </row>
    <row r="30" spans="1:57" ht="18.75" customHeight="1">
      <c r="A30" s="227" t="s">
        <v>381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AZ30" s="229" t="s">
        <v>336</v>
      </c>
      <c r="BA30" s="229"/>
      <c r="BB30" s="229"/>
      <c r="BC30" s="229"/>
      <c r="BD30" s="229"/>
      <c r="BE30" s="229"/>
    </row>
    <row r="31" spans="2:57" ht="18.75" customHeight="1">
      <c r="B31" s="59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AZ31" s="229" t="s">
        <v>314</v>
      </c>
      <c r="BA31" s="229"/>
      <c r="BB31" s="229"/>
      <c r="BC31" s="229"/>
      <c r="BD31" s="229"/>
      <c r="BE31" s="229"/>
    </row>
  </sheetData>
  <mergeCells count="410">
    <mergeCell ref="AD7:AF7"/>
    <mergeCell ref="C31:Y31"/>
    <mergeCell ref="AS7:AU7"/>
    <mergeCell ref="B21:H21"/>
    <mergeCell ref="B11:H11"/>
    <mergeCell ref="B9:H9"/>
    <mergeCell ref="L9:N9"/>
    <mergeCell ref="L14:N14"/>
    <mergeCell ref="AA7:AC7"/>
    <mergeCell ref="O9:Q9"/>
    <mergeCell ref="BB7:BE7"/>
    <mergeCell ref="AG7:AI7"/>
    <mergeCell ref="AJ7:AL7"/>
    <mergeCell ref="AM7:AO7"/>
    <mergeCell ref="AP7:AR7"/>
    <mergeCell ref="AY7:BA7"/>
    <mergeCell ref="U9:W9"/>
    <mergeCell ref="U10:W10"/>
    <mergeCell ref="X7:Z7"/>
    <mergeCell ref="U8:W8"/>
    <mergeCell ref="X8:Z8"/>
    <mergeCell ref="U7:W7"/>
    <mergeCell ref="X9:Z9"/>
    <mergeCell ref="R9:T9"/>
    <mergeCell ref="AA8:AC8"/>
    <mergeCell ref="AD8:AF8"/>
    <mergeCell ref="L12:N12"/>
    <mergeCell ref="O12:Q12"/>
    <mergeCell ref="R12:T12"/>
    <mergeCell ref="U12:W12"/>
    <mergeCell ref="L10:N10"/>
    <mergeCell ref="O10:Q10"/>
    <mergeCell ref="R10:T10"/>
    <mergeCell ref="BB2:BE2"/>
    <mergeCell ref="BA29:BE29"/>
    <mergeCell ref="C24:J24"/>
    <mergeCell ref="C25:J25"/>
    <mergeCell ref="B27:H27"/>
    <mergeCell ref="L4:N4"/>
    <mergeCell ref="H7:J7"/>
    <mergeCell ref="A3:K4"/>
    <mergeCell ref="B5:D5"/>
    <mergeCell ref="G5:I5"/>
    <mergeCell ref="O4:Q4"/>
    <mergeCell ref="R4:T4"/>
    <mergeCell ref="L3:T3"/>
    <mergeCell ref="L8:N8"/>
    <mergeCell ref="O8:Q8"/>
    <mergeCell ref="R8:T8"/>
    <mergeCell ref="R7:T7"/>
    <mergeCell ref="L7:N7"/>
    <mergeCell ref="O7:Q7"/>
    <mergeCell ref="U3:AC3"/>
    <mergeCell ref="U4:W4"/>
    <mergeCell ref="X4:Z4"/>
    <mergeCell ref="AA4:AC4"/>
    <mergeCell ref="AM3:AU3"/>
    <mergeCell ref="AM4:AO4"/>
    <mergeCell ref="AP4:AR4"/>
    <mergeCell ref="AS4:AU4"/>
    <mergeCell ref="AD3:AL3"/>
    <mergeCell ref="AD4:AF4"/>
    <mergeCell ref="AG4:AI4"/>
    <mergeCell ref="AJ4:AL4"/>
    <mergeCell ref="AA5:AC5"/>
    <mergeCell ref="AD5:AF5"/>
    <mergeCell ref="AG5:AI5"/>
    <mergeCell ref="L5:N5"/>
    <mergeCell ref="O5:Q5"/>
    <mergeCell ref="R5:T5"/>
    <mergeCell ref="U5:W5"/>
    <mergeCell ref="X5:Z5"/>
    <mergeCell ref="AV5:AX5"/>
    <mergeCell ref="AY5:BA5"/>
    <mergeCell ref="L6:N6"/>
    <mergeCell ref="B1:AC1"/>
    <mergeCell ref="AD1:BE1"/>
    <mergeCell ref="AJ5:AL5"/>
    <mergeCell ref="AM5:AO5"/>
    <mergeCell ref="AP5:AR5"/>
    <mergeCell ref="AS5:AU5"/>
    <mergeCell ref="AG6:AI6"/>
    <mergeCell ref="AJ6:AL6"/>
    <mergeCell ref="O6:Q6"/>
    <mergeCell ref="R6:T6"/>
    <mergeCell ref="U6:W6"/>
    <mergeCell ref="AD6:AF6"/>
    <mergeCell ref="X6:Z6"/>
    <mergeCell ref="AA6:AC6"/>
    <mergeCell ref="AS6:AU6"/>
    <mergeCell ref="AV6:AX6"/>
    <mergeCell ref="AY6:BA6"/>
    <mergeCell ref="AM6:AO6"/>
    <mergeCell ref="AP6:AR6"/>
    <mergeCell ref="AG8:AI8"/>
    <mergeCell ref="AJ8:AL8"/>
    <mergeCell ref="AM8:AO8"/>
    <mergeCell ref="AP8:AR8"/>
    <mergeCell ref="AS8:AU8"/>
    <mergeCell ref="AV8:AX8"/>
    <mergeCell ref="AY8:BA8"/>
    <mergeCell ref="BB8:BE8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E12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E14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E16"/>
    <mergeCell ref="BB3:BE3"/>
    <mergeCell ref="BB4:BE4"/>
    <mergeCell ref="AV3:AX4"/>
    <mergeCell ref="AY3:BA4"/>
    <mergeCell ref="BB5:BE5"/>
    <mergeCell ref="BB6:BE6"/>
    <mergeCell ref="AV7:AX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E18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E19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E20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E21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E22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E23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E24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E25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E26"/>
    <mergeCell ref="L27:N27"/>
    <mergeCell ref="O27:Q27"/>
    <mergeCell ref="R27:T27"/>
    <mergeCell ref="U27:W27"/>
    <mergeCell ref="X27:Z27"/>
    <mergeCell ref="AA27:AC27"/>
    <mergeCell ref="AD27:AF27"/>
    <mergeCell ref="AV27:AX27"/>
    <mergeCell ref="AY27:BA27"/>
    <mergeCell ref="BB27:BE27"/>
    <mergeCell ref="AG27:AI27"/>
    <mergeCell ref="AJ27:AL27"/>
    <mergeCell ref="AM27:AO27"/>
    <mergeCell ref="AP27:AR27"/>
    <mergeCell ref="O28:Q28"/>
    <mergeCell ref="R28:T28"/>
    <mergeCell ref="U28:W28"/>
    <mergeCell ref="AS27:AU27"/>
    <mergeCell ref="X28:Z28"/>
    <mergeCell ref="AA28:AC28"/>
    <mergeCell ref="AD28:AF28"/>
    <mergeCell ref="AG28:AI28"/>
    <mergeCell ref="AJ28:AL28"/>
    <mergeCell ref="AM28:AO28"/>
    <mergeCell ref="AP28:AR28"/>
    <mergeCell ref="AZ31:BE31"/>
    <mergeCell ref="AS28:AU28"/>
    <mergeCell ref="AV28:AX28"/>
    <mergeCell ref="AY28:BA28"/>
    <mergeCell ref="BB28:BE28"/>
    <mergeCell ref="AZ30:BE30"/>
    <mergeCell ref="C12:J12"/>
    <mergeCell ref="C13:J13"/>
    <mergeCell ref="C14:J14"/>
    <mergeCell ref="C15:J15"/>
    <mergeCell ref="A30:Y30"/>
    <mergeCell ref="A29:T29"/>
    <mergeCell ref="C28:J28"/>
    <mergeCell ref="C16:J16"/>
    <mergeCell ref="C17:J17"/>
    <mergeCell ref="C18:J18"/>
    <mergeCell ref="C19:J19"/>
    <mergeCell ref="C22:J22"/>
    <mergeCell ref="C23:J23"/>
    <mergeCell ref="L28:N2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94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showGridLines="0" zoomScale="75" zoomScaleNormal="75" workbookViewId="0" topLeftCell="A1">
      <selection activeCell="A1" sqref="A1:AE1"/>
    </sheetView>
  </sheetViews>
  <sheetFormatPr defaultColWidth="9.00390625" defaultRowHeight="21" customHeight="1"/>
  <cols>
    <col min="1" max="1" width="1.4921875" style="1" customWidth="1"/>
    <col min="2" max="10" width="3.625" style="1" customWidth="1"/>
    <col min="11" max="11" width="2.125" style="1" customWidth="1"/>
    <col min="12" max="16384" width="3.625" style="1" customWidth="1"/>
  </cols>
  <sheetData>
    <row r="1" spans="2:63" s="21" customFormat="1" ht="27" customHeight="1">
      <c r="B1" s="242" t="s">
        <v>409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 t="s">
        <v>139</v>
      </c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</row>
    <row r="2" spans="60:63" ht="21.75" customHeight="1" thickBot="1">
      <c r="BH2" s="279" t="s">
        <v>39</v>
      </c>
      <c r="BI2" s="279"/>
      <c r="BJ2" s="279"/>
      <c r="BK2" s="279"/>
    </row>
    <row r="3" spans="1:63" ht="21.75" customHeight="1">
      <c r="A3" s="283" t="s">
        <v>291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137" t="s">
        <v>103</v>
      </c>
      <c r="M3" s="274"/>
      <c r="N3" s="274"/>
      <c r="O3" s="274"/>
      <c r="P3" s="274"/>
      <c r="Q3" s="274"/>
      <c r="R3" s="274"/>
      <c r="S3" s="274"/>
      <c r="T3" s="275"/>
      <c r="U3" s="137" t="s">
        <v>140</v>
      </c>
      <c r="V3" s="274"/>
      <c r="W3" s="274"/>
      <c r="X3" s="274"/>
      <c r="Y3" s="274"/>
      <c r="Z3" s="274"/>
      <c r="AA3" s="274"/>
      <c r="AB3" s="274"/>
      <c r="AC3" s="275"/>
      <c r="AD3" s="297" t="s">
        <v>141</v>
      </c>
      <c r="AE3" s="298"/>
      <c r="AF3" s="298"/>
      <c r="AG3" s="299" t="s">
        <v>142</v>
      </c>
      <c r="AH3" s="299"/>
      <c r="AI3" s="299"/>
      <c r="AJ3" s="299"/>
      <c r="AK3" s="299"/>
      <c r="AL3" s="300"/>
      <c r="AM3" s="137" t="s">
        <v>143</v>
      </c>
      <c r="AN3" s="274"/>
      <c r="AO3" s="274"/>
      <c r="AP3" s="274"/>
      <c r="AQ3" s="274"/>
      <c r="AR3" s="274"/>
      <c r="AS3" s="274"/>
      <c r="AT3" s="274"/>
      <c r="AU3" s="275"/>
      <c r="AV3" s="137" t="s">
        <v>144</v>
      </c>
      <c r="AW3" s="274"/>
      <c r="AX3" s="274"/>
      <c r="AY3" s="274"/>
      <c r="AZ3" s="274"/>
      <c r="BA3" s="274"/>
      <c r="BB3" s="274"/>
      <c r="BC3" s="274"/>
      <c r="BD3" s="275"/>
      <c r="BE3" s="270" t="s">
        <v>95</v>
      </c>
      <c r="BF3" s="111"/>
      <c r="BG3" s="103"/>
      <c r="BH3" s="301" t="s">
        <v>145</v>
      </c>
      <c r="BI3" s="302"/>
      <c r="BJ3" s="302"/>
      <c r="BK3" s="302"/>
    </row>
    <row r="4" spans="1:63" ht="21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6"/>
      <c r="L4" s="276" t="s">
        <v>85</v>
      </c>
      <c r="M4" s="277"/>
      <c r="N4" s="278"/>
      <c r="O4" s="276" t="s">
        <v>113</v>
      </c>
      <c r="P4" s="277"/>
      <c r="Q4" s="278"/>
      <c r="R4" s="276" t="s">
        <v>114</v>
      </c>
      <c r="S4" s="277"/>
      <c r="T4" s="278"/>
      <c r="U4" s="276" t="s">
        <v>85</v>
      </c>
      <c r="V4" s="277"/>
      <c r="W4" s="278"/>
      <c r="X4" s="276" t="s">
        <v>113</v>
      </c>
      <c r="Y4" s="277"/>
      <c r="Z4" s="278"/>
      <c r="AA4" s="276" t="s">
        <v>114</v>
      </c>
      <c r="AB4" s="277"/>
      <c r="AC4" s="278"/>
      <c r="AD4" s="276" t="s">
        <v>85</v>
      </c>
      <c r="AE4" s="277"/>
      <c r="AF4" s="278"/>
      <c r="AG4" s="276" t="s">
        <v>113</v>
      </c>
      <c r="AH4" s="277"/>
      <c r="AI4" s="278"/>
      <c r="AJ4" s="276" t="s">
        <v>114</v>
      </c>
      <c r="AK4" s="277"/>
      <c r="AL4" s="278"/>
      <c r="AM4" s="276" t="s">
        <v>85</v>
      </c>
      <c r="AN4" s="277"/>
      <c r="AO4" s="278"/>
      <c r="AP4" s="276" t="s">
        <v>113</v>
      </c>
      <c r="AQ4" s="277"/>
      <c r="AR4" s="278"/>
      <c r="AS4" s="276" t="s">
        <v>114</v>
      </c>
      <c r="AT4" s="277"/>
      <c r="AU4" s="278"/>
      <c r="AV4" s="276" t="s">
        <v>85</v>
      </c>
      <c r="AW4" s="277"/>
      <c r="AX4" s="278"/>
      <c r="AY4" s="276" t="s">
        <v>113</v>
      </c>
      <c r="AZ4" s="277"/>
      <c r="BA4" s="278"/>
      <c r="BB4" s="276" t="s">
        <v>114</v>
      </c>
      <c r="BC4" s="277"/>
      <c r="BD4" s="278"/>
      <c r="BE4" s="271"/>
      <c r="BF4" s="172"/>
      <c r="BG4" s="173"/>
      <c r="BH4" s="303"/>
      <c r="BI4" s="304"/>
      <c r="BJ4" s="304"/>
      <c r="BK4" s="304"/>
    </row>
    <row r="5" spans="2:63" ht="22.5" customHeight="1">
      <c r="B5" s="12"/>
      <c r="C5" s="12"/>
      <c r="D5" s="12"/>
      <c r="E5" s="12"/>
      <c r="F5" s="12"/>
      <c r="G5" s="3"/>
      <c r="H5" s="12"/>
      <c r="I5" s="12"/>
      <c r="J5" s="12"/>
      <c r="K5" s="13"/>
      <c r="L5" s="294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305"/>
      <c r="BI5" s="305"/>
      <c r="BJ5" s="305"/>
      <c r="BK5" s="305"/>
    </row>
    <row r="6" spans="2:63" ht="22.5" customHeight="1">
      <c r="B6" s="130" t="s">
        <v>117</v>
      </c>
      <c r="C6" s="130"/>
      <c r="D6" s="130"/>
      <c r="E6" s="8" t="s">
        <v>19</v>
      </c>
      <c r="F6" s="7" t="s">
        <v>227</v>
      </c>
      <c r="G6" s="130" t="s">
        <v>240</v>
      </c>
      <c r="H6" s="130"/>
      <c r="I6" s="130"/>
      <c r="K6" s="4"/>
      <c r="L6" s="260">
        <v>3569</v>
      </c>
      <c r="M6" s="260"/>
      <c r="N6" s="260"/>
      <c r="O6" s="260">
        <v>1655</v>
      </c>
      <c r="P6" s="260"/>
      <c r="Q6" s="260"/>
      <c r="R6" s="260">
        <v>1914</v>
      </c>
      <c r="S6" s="260"/>
      <c r="T6" s="260"/>
      <c r="U6" s="260">
        <v>1200</v>
      </c>
      <c r="V6" s="260"/>
      <c r="W6" s="260"/>
      <c r="X6" s="260" t="s">
        <v>17</v>
      </c>
      <c r="Y6" s="260"/>
      <c r="Z6" s="260"/>
      <c r="AA6" s="260" t="s">
        <v>17</v>
      </c>
      <c r="AB6" s="260"/>
      <c r="AC6" s="260"/>
      <c r="AD6" s="260">
        <v>1246</v>
      </c>
      <c r="AE6" s="260"/>
      <c r="AF6" s="260"/>
      <c r="AG6" s="260" t="s">
        <v>17</v>
      </c>
      <c r="AH6" s="260"/>
      <c r="AI6" s="260"/>
      <c r="AJ6" s="260" t="s">
        <v>17</v>
      </c>
      <c r="AK6" s="260"/>
      <c r="AL6" s="260"/>
      <c r="AM6" s="260">
        <v>1107</v>
      </c>
      <c r="AN6" s="260"/>
      <c r="AO6" s="260"/>
      <c r="AP6" s="260" t="s">
        <v>17</v>
      </c>
      <c r="AQ6" s="260"/>
      <c r="AR6" s="260"/>
      <c r="AS6" s="260" t="s">
        <v>17</v>
      </c>
      <c r="AT6" s="260"/>
      <c r="AU6" s="260"/>
      <c r="AV6" s="260">
        <v>16</v>
      </c>
      <c r="AW6" s="260"/>
      <c r="AX6" s="260"/>
      <c r="AY6" s="260">
        <v>11</v>
      </c>
      <c r="AZ6" s="260"/>
      <c r="BA6" s="260"/>
      <c r="BB6" s="260">
        <v>5</v>
      </c>
      <c r="BC6" s="260"/>
      <c r="BD6" s="260"/>
      <c r="BE6" s="260" t="s">
        <v>17</v>
      </c>
      <c r="BF6" s="260"/>
      <c r="BG6" s="260"/>
      <c r="BH6" s="293" t="s">
        <v>17</v>
      </c>
      <c r="BI6" s="293"/>
      <c r="BJ6" s="293"/>
      <c r="BK6" s="273"/>
    </row>
    <row r="7" spans="2:63" ht="22.5" customHeight="1">
      <c r="B7" s="3"/>
      <c r="C7" s="3"/>
      <c r="D7" s="3"/>
      <c r="E7" s="9"/>
      <c r="F7" s="10"/>
      <c r="G7" s="3"/>
      <c r="H7" s="3"/>
      <c r="I7" s="3"/>
      <c r="K7" s="4"/>
      <c r="L7" s="291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93"/>
      <c r="BI7" s="293"/>
      <c r="BJ7" s="293"/>
      <c r="BK7" s="293"/>
    </row>
    <row r="8" spans="2:63" ht="22.5" customHeight="1">
      <c r="B8" s="3"/>
      <c r="C8" s="3"/>
      <c r="D8" s="3"/>
      <c r="E8" s="8" t="s">
        <v>19</v>
      </c>
      <c r="F8" s="7" t="s">
        <v>337</v>
      </c>
      <c r="G8" s="3"/>
      <c r="H8" s="3"/>
      <c r="I8" s="3"/>
      <c r="K8" s="4"/>
      <c r="L8" s="260">
        <v>3558</v>
      </c>
      <c r="M8" s="260"/>
      <c r="N8" s="260"/>
      <c r="O8" s="260">
        <v>1667</v>
      </c>
      <c r="P8" s="260"/>
      <c r="Q8" s="260"/>
      <c r="R8" s="260">
        <v>1891</v>
      </c>
      <c r="S8" s="260"/>
      <c r="T8" s="260"/>
      <c r="U8" s="260">
        <v>1184</v>
      </c>
      <c r="V8" s="260"/>
      <c r="W8" s="260"/>
      <c r="X8" s="260" t="s">
        <v>17</v>
      </c>
      <c r="Y8" s="260"/>
      <c r="Z8" s="260"/>
      <c r="AA8" s="260" t="s">
        <v>17</v>
      </c>
      <c r="AB8" s="260"/>
      <c r="AC8" s="260"/>
      <c r="AD8" s="260">
        <v>1146</v>
      </c>
      <c r="AE8" s="260"/>
      <c r="AF8" s="260"/>
      <c r="AG8" s="260" t="s">
        <v>17</v>
      </c>
      <c r="AH8" s="260"/>
      <c r="AI8" s="260"/>
      <c r="AJ8" s="260" t="s">
        <v>17</v>
      </c>
      <c r="AK8" s="260"/>
      <c r="AL8" s="260"/>
      <c r="AM8" s="260">
        <v>1214</v>
      </c>
      <c r="AN8" s="260"/>
      <c r="AO8" s="260"/>
      <c r="AP8" s="260" t="s">
        <v>17</v>
      </c>
      <c r="AQ8" s="260"/>
      <c r="AR8" s="260"/>
      <c r="AS8" s="260" t="s">
        <v>17</v>
      </c>
      <c r="AT8" s="260"/>
      <c r="AU8" s="260"/>
      <c r="AV8" s="260">
        <v>14</v>
      </c>
      <c r="AW8" s="260"/>
      <c r="AX8" s="260"/>
      <c r="AY8" s="260">
        <v>11</v>
      </c>
      <c r="AZ8" s="260"/>
      <c r="BA8" s="260"/>
      <c r="BB8" s="260">
        <v>3</v>
      </c>
      <c r="BC8" s="260"/>
      <c r="BD8" s="260"/>
      <c r="BE8" s="260" t="s">
        <v>17</v>
      </c>
      <c r="BF8" s="260"/>
      <c r="BG8" s="260"/>
      <c r="BH8" s="293" t="s">
        <v>17</v>
      </c>
      <c r="BI8" s="293"/>
      <c r="BJ8" s="293"/>
      <c r="BK8" s="273"/>
    </row>
    <row r="9" spans="2:63" ht="22.5" customHeight="1">
      <c r="B9" s="3"/>
      <c r="C9" s="3"/>
      <c r="D9" s="3"/>
      <c r="E9" s="9"/>
      <c r="F9" s="10"/>
      <c r="G9" s="3"/>
      <c r="H9" s="3"/>
      <c r="I9" s="3"/>
      <c r="K9" s="4"/>
      <c r="L9" s="291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93"/>
      <c r="BI9" s="293"/>
      <c r="BJ9" s="293"/>
      <c r="BK9" s="293"/>
    </row>
    <row r="10" spans="1:63" s="5" customFormat="1" ht="22.5" customHeight="1">
      <c r="A10" s="66"/>
      <c r="B10" s="67"/>
      <c r="C10" s="67"/>
      <c r="D10" s="67"/>
      <c r="E10" s="68" t="s">
        <v>19</v>
      </c>
      <c r="F10" s="69" t="s">
        <v>338</v>
      </c>
      <c r="G10" s="67"/>
      <c r="H10" s="67"/>
      <c r="I10" s="67"/>
      <c r="J10" s="76"/>
      <c r="K10" s="70"/>
      <c r="L10" s="267">
        <f>SUM(O10:T10)</f>
        <v>3387</v>
      </c>
      <c r="M10" s="267"/>
      <c r="N10" s="267"/>
      <c r="O10" s="267">
        <f>SUM(O13,O32)</f>
        <v>1625</v>
      </c>
      <c r="P10" s="267"/>
      <c r="Q10" s="267"/>
      <c r="R10" s="267">
        <f>SUM(R13,R32)</f>
        <v>1762</v>
      </c>
      <c r="S10" s="267"/>
      <c r="T10" s="267"/>
      <c r="U10" s="267">
        <f>SUM(U13,U32)</f>
        <v>1153</v>
      </c>
      <c r="V10" s="267"/>
      <c r="W10" s="267"/>
      <c r="X10" s="267" t="s">
        <v>17</v>
      </c>
      <c r="Y10" s="267"/>
      <c r="Z10" s="267"/>
      <c r="AA10" s="267" t="s">
        <v>17</v>
      </c>
      <c r="AB10" s="267"/>
      <c r="AC10" s="267"/>
      <c r="AD10" s="267">
        <f>SUM(AD13,AD32)</f>
        <v>1118</v>
      </c>
      <c r="AE10" s="267"/>
      <c r="AF10" s="267"/>
      <c r="AG10" s="267" t="s">
        <v>17</v>
      </c>
      <c r="AH10" s="267"/>
      <c r="AI10" s="267"/>
      <c r="AJ10" s="267" t="s">
        <v>17</v>
      </c>
      <c r="AK10" s="267"/>
      <c r="AL10" s="267"/>
      <c r="AM10" s="267">
        <f>SUM(AM13,AM32)</f>
        <v>1107</v>
      </c>
      <c r="AN10" s="267"/>
      <c r="AO10" s="267"/>
      <c r="AP10" s="267" t="s">
        <v>17</v>
      </c>
      <c r="AQ10" s="267"/>
      <c r="AR10" s="267"/>
      <c r="AS10" s="267" t="s">
        <v>17</v>
      </c>
      <c r="AT10" s="267"/>
      <c r="AU10" s="267"/>
      <c r="AV10" s="267">
        <f>SUM(AV13,AV32)</f>
        <v>9</v>
      </c>
      <c r="AW10" s="267"/>
      <c r="AX10" s="267"/>
      <c r="AY10" s="267">
        <f>SUM(AY13,AY32)</f>
        <v>6</v>
      </c>
      <c r="AZ10" s="267"/>
      <c r="BA10" s="267"/>
      <c r="BB10" s="267">
        <f>SUM(BB13,BB32)</f>
        <v>3</v>
      </c>
      <c r="BC10" s="267"/>
      <c r="BD10" s="267"/>
      <c r="BE10" s="267" t="s">
        <v>17</v>
      </c>
      <c r="BF10" s="267"/>
      <c r="BG10" s="267"/>
      <c r="BH10" s="287" t="s">
        <v>17</v>
      </c>
      <c r="BI10" s="287"/>
      <c r="BJ10" s="287"/>
      <c r="BK10" s="307"/>
    </row>
    <row r="11" spans="2:63" ht="22.5" customHeight="1">
      <c r="B11" s="3"/>
      <c r="C11" s="3"/>
      <c r="D11" s="3"/>
      <c r="E11" s="3"/>
      <c r="F11" s="3"/>
      <c r="G11" s="3"/>
      <c r="H11" s="3"/>
      <c r="I11" s="3"/>
      <c r="J11" s="3"/>
      <c r="K11" s="4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93"/>
      <c r="BI11" s="293"/>
      <c r="BJ11" s="293"/>
      <c r="BK11" s="273"/>
    </row>
    <row r="12" spans="2:63" ht="22.5" customHeight="1">
      <c r="B12" s="3"/>
      <c r="C12" s="3"/>
      <c r="D12" s="3"/>
      <c r="E12" s="3"/>
      <c r="F12" s="3"/>
      <c r="G12" s="3"/>
      <c r="H12" s="3"/>
      <c r="I12" s="3"/>
      <c r="J12" s="3"/>
      <c r="K12" s="4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93"/>
      <c r="BI12" s="293"/>
      <c r="BJ12" s="293"/>
      <c r="BK12" s="273"/>
    </row>
    <row r="13" spans="2:63" s="5" customFormat="1" ht="22.5" customHeight="1">
      <c r="B13" s="220" t="s">
        <v>43</v>
      </c>
      <c r="C13" s="220"/>
      <c r="D13" s="220"/>
      <c r="E13" s="220"/>
      <c r="F13" s="220"/>
      <c r="G13" s="220"/>
      <c r="H13" s="220"/>
      <c r="I13" s="64"/>
      <c r="J13" s="64"/>
      <c r="K13" s="65"/>
      <c r="L13" s="258">
        <f>SUM(O13:T13)</f>
        <v>2454</v>
      </c>
      <c r="M13" s="258"/>
      <c r="N13" s="258"/>
      <c r="O13" s="258">
        <f>SUM(O15:Q29)</f>
        <v>1198</v>
      </c>
      <c r="P13" s="258"/>
      <c r="Q13" s="258"/>
      <c r="R13" s="258">
        <f>SUM(R15:T29)</f>
        <v>1256</v>
      </c>
      <c r="S13" s="258"/>
      <c r="T13" s="258"/>
      <c r="U13" s="258">
        <f>SUM(U15:W29)</f>
        <v>815</v>
      </c>
      <c r="V13" s="258"/>
      <c r="W13" s="258"/>
      <c r="X13" s="258" t="s">
        <v>17</v>
      </c>
      <c r="Y13" s="258"/>
      <c r="Z13" s="258"/>
      <c r="AA13" s="258" t="s">
        <v>17</v>
      </c>
      <c r="AB13" s="258"/>
      <c r="AC13" s="258"/>
      <c r="AD13" s="258">
        <f>SUM(AD15:AF29)</f>
        <v>802</v>
      </c>
      <c r="AE13" s="258"/>
      <c r="AF13" s="258"/>
      <c r="AG13" s="258" t="s">
        <v>17</v>
      </c>
      <c r="AH13" s="258"/>
      <c r="AI13" s="258"/>
      <c r="AJ13" s="258" t="s">
        <v>17</v>
      </c>
      <c r="AK13" s="258"/>
      <c r="AL13" s="258"/>
      <c r="AM13" s="258">
        <f>SUM(AM15:AO29)</f>
        <v>828</v>
      </c>
      <c r="AN13" s="258"/>
      <c r="AO13" s="258"/>
      <c r="AP13" s="258" t="s">
        <v>17</v>
      </c>
      <c r="AQ13" s="258"/>
      <c r="AR13" s="258"/>
      <c r="AS13" s="258" t="s">
        <v>17</v>
      </c>
      <c r="AT13" s="258"/>
      <c r="AU13" s="258"/>
      <c r="AV13" s="258">
        <f>SUM(AV15:AX29)</f>
        <v>9</v>
      </c>
      <c r="AW13" s="258"/>
      <c r="AX13" s="258"/>
      <c r="AY13" s="258">
        <f>SUM(AY15:BA29)</f>
        <v>6</v>
      </c>
      <c r="AZ13" s="258"/>
      <c r="BA13" s="258"/>
      <c r="BB13" s="258">
        <f>SUM(BB15:BD29)</f>
        <v>3</v>
      </c>
      <c r="BC13" s="258"/>
      <c r="BD13" s="258"/>
      <c r="BE13" s="258" t="s">
        <v>17</v>
      </c>
      <c r="BF13" s="258"/>
      <c r="BG13" s="258"/>
      <c r="BH13" s="259" t="s">
        <v>17</v>
      </c>
      <c r="BI13" s="259"/>
      <c r="BJ13" s="259"/>
      <c r="BK13" s="296"/>
    </row>
    <row r="14" spans="2:63" ht="22.5" customHeight="1">
      <c r="B14" s="11"/>
      <c r="C14" s="11"/>
      <c r="D14" s="11"/>
      <c r="E14" s="11"/>
      <c r="F14" s="11"/>
      <c r="G14" s="11"/>
      <c r="H14" s="11"/>
      <c r="I14" s="3"/>
      <c r="J14" s="3"/>
      <c r="K14" s="4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93"/>
      <c r="BI14" s="293"/>
      <c r="BJ14" s="293"/>
      <c r="BK14" s="273"/>
    </row>
    <row r="15" spans="2:63" ht="22.5" customHeight="1">
      <c r="B15" s="3"/>
      <c r="C15" s="237" t="s">
        <v>339</v>
      </c>
      <c r="D15" s="237"/>
      <c r="E15" s="237"/>
      <c r="F15" s="237"/>
      <c r="G15" s="237"/>
      <c r="H15" s="237"/>
      <c r="I15" s="237"/>
      <c r="J15" s="237"/>
      <c r="K15" s="4"/>
      <c r="L15" s="260">
        <f>SUM(O15:T15)</f>
        <v>717</v>
      </c>
      <c r="M15" s="260"/>
      <c r="N15" s="260"/>
      <c r="O15" s="260">
        <f>SUM(X15,AG15,AP15,)</f>
        <v>375</v>
      </c>
      <c r="P15" s="260"/>
      <c r="Q15" s="260"/>
      <c r="R15" s="260">
        <f>SUM(AA15,AJ15,AS15)</f>
        <v>342</v>
      </c>
      <c r="S15" s="260"/>
      <c r="T15" s="260"/>
      <c r="U15" s="260">
        <f>SUM(X15:AC15)</f>
        <v>240</v>
      </c>
      <c r="V15" s="260"/>
      <c r="W15" s="260"/>
      <c r="X15" s="260">
        <v>129</v>
      </c>
      <c r="Y15" s="260"/>
      <c r="Z15" s="260"/>
      <c r="AA15" s="260">
        <v>111</v>
      </c>
      <c r="AB15" s="260"/>
      <c r="AC15" s="260"/>
      <c r="AD15" s="260">
        <f>SUM(AG15:AL15)</f>
        <v>239</v>
      </c>
      <c r="AE15" s="260"/>
      <c r="AF15" s="260"/>
      <c r="AG15" s="260">
        <v>108</v>
      </c>
      <c r="AH15" s="260"/>
      <c r="AI15" s="260"/>
      <c r="AJ15" s="260">
        <v>131</v>
      </c>
      <c r="AK15" s="260"/>
      <c r="AL15" s="260"/>
      <c r="AM15" s="260">
        <f>SUM(AP15:AU15)</f>
        <v>238</v>
      </c>
      <c r="AN15" s="260"/>
      <c r="AO15" s="260"/>
      <c r="AP15" s="260">
        <v>138</v>
      </c>
      <c r="AQ15" s="260"/>
      <c r="AR15" s="260"/>
      <c r="AS15" s="260">
        <v>100</v>
      </c>
      <c r="AT15" s="260"/>
      <c r="AU15" s="260"/>
      <c r="AV15" s="260" t="s">
        <v>0</v>
      </c>
      <c r="AW15" s="260"/>
      <c r="AX15" s="260"/>
      <c r="AY15" s="260" t="s">
        <v>0</v>
      </c>
      <c r="AZ15" s="260"/>
      <c r="BA15" s="260"/>
      <c r="BB15" s="260" t="s">
        <v>0</v>
      </c>
      <c r="BC15" s="260"/>
      <c r="BD15" s="260"/>
      <c r="BE15" s="260">
        <v>53</v>
      </c>
      <c r="BF15" s="260"/>
      <c r="BG15" s="260"/>
      <c r="BH15" s="293">
        <f>L15/BE15</f>
        <v>13.528301886792454</v>
      </c>
      <c r="BI15" s="293"/>
      <c r="BJ15" s="293"/>
      <c r="BK15" s="273"/>
    </row>
    <row r="16" spans="2:63" ht="22.5" customHeight="1">
      <c r="B16" s="3"/>
      <c r="C16" s="11"/>
      <c r="D16" s="11"/>
      <c r="E16" s="11"/>
      <c r="F16" s="11"/>
      <c r="G16" s="11"/>
      <c r="H16" s="11"/>
      <c r="I16" s="11"/>
      <c r="J16" s="11"/>
      <c r="K16" s="4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93"/>
      <c r="BI16" s="293"/>
      <c r="BJ16" s="293"/>
      <c r="BK16" s="273"/>
    </row>
    <row r="17" spans="2:63" ht="22.5" customHeight="1">
      <c r="B17" s="3"/>
      <c r="C17" s="237" t="s">
        <v>340</v>
      </c>
      <c r="D17" s="237"/>
      <c r="E17" s="237"/>
      <c r="F17" s="237"/>
      <c r="G17" s="237" t="s">
        <v>295</v>
      </c>
      <c r="H17" s="237"/>
      <c r="I17" s="237"/>
      <c r="J17" s="237"/>
      <c r="K17" s="4"/>
      <c r="L17" s="260">
        <f>SUM(O17:T17)</f>
        <v>54</v>
      </c>
      <c r="M17" s="260"/>
      <c r="N17" s="260"/>
      <c r="O17" s="260">
        <f>SUM(X17,AG17,AP17,AY17,)</f>
        <v>35</v>
      </c>
      <c r="P17" s="260"/>
      <c r="Q17" s="260"/>
      <c r="R17" s="260">
        <f>SUM(AA17,AJ17,AS17,BB17,)</f>
        <v>19</v>
      </c>
      <c r="S17" s="260"/>
      <c r="T17" s="260"/>
      <c r="U17" s="260">
        <f>SUM(X17:AC17)</f>
        <v>17</v>
      </c>
      <c r="V17" s="260"/>
      <c r="W17" s="260"/>
      <c r="X17" s="260">
        <v>9</v>
      </c>
      <c r="Y17" s="260"/>
      <c r="Z17" s="260"/>
      <c r="AA17" s="260">
        <v>8</v>
      </c>
      <c r="AB17" s="260"/>
      <c r="AC17" s="260"/>
      <c r="AD17" s="260">
        <f>SUM(AG17:AL17)</f>
        <v>13</v>
      </c>
      <c r="AE17" s="260"/>
      <c r="AF17" s="260"/>
      <c r="AG17" s="260">
        <v>9</v>
      </c>
      <c r="AH17" s="260"/>
      <c r="AI17" s="260"/>
      <c r="AJ17" s="260">
        <v>4</v>
      </c>
      <c r="AK17" s="260"/>
      <c r="AL17" s="260"/>
      <c r="AM17" s="260">
        <f>SUM(AP17:AU17)</f>
        <v>15</v>
      </c>
      <c r="AN17" s="260"/>
      <c r="AO17" s="260"/>
      <c r="AP17" s="260">
        <v>11</v>
      </c>
      <c r="AQ17" s="260"/>
      <c r="AR17" s="260"/>
      <c r="AS17" s="260">
        <v>4</v>
      </c>
      <c r="AT17" s="260"/>
      <c r="AU17" s="260"/>
      <c r="AV17" s="260">
        <f>IF((COUNTIF((AY17:BD17),"…"))&gt;=1,"…",(IF((SUM(AY17:BD17))=0,"－",(SUM(AY17:BD17)))))</f>
        <v>9</v>
      </c>
      <c r="AW17" s="260"/>
      <c r="AX17" s="260"/>
      <c r="AY17" s="260">
        <v>6</v>
      </c>
      <c r="AZ17" s="260"/>
      <c r="BA17" s="260"/>
      <c r="BB17" s="260">
        <v>3</v>
      </c>
      <c r="BC17" s="260"/>
      <c r="BD17" s="260"/>
      <c r="BE17" s="260">
        <v>10</v>
      </c>
      <c r="BF17" s="260"/>
      <c r="BG17" s="260"/>
      <c r="BH17" s="293">
        <f>L17/BE17</f>
        <v>5.4</v>
      </c>
      <c r="BI17" s="293"/>
      <c r="BJ17" s="293"/>
      <c r="BK17" s="273"/>
    </row>
    <row r="18" spans="2:63" ht="22.5" customHeight="1">
      <c r="B18" s="3"/>
      <c r="C18" s="91"/>
      <c r="D18" s="91"/>
      <c r="E18" s="91"/>
      <c r="F18" s="91"/>
      <c r="G18" s="91"/>
      <c r="H18" s="91"/>
      <c r="I18" s="91"/>
      <c r="J18" s="91"/>
      <c r="K18" s="4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93"/>
      <c r="BI18" s="293"/>
      <c r="BJ18" s="293"/>
      <c r="BK18" s="273"/>
    </row>
    <row r="19" spans="2:63" ht="22.5" customHeight="1">
      <c r="B19" s="3"/>
      <c r="C19" s="237" t="s">
        <v>341</v>
      </c>
      <c r="D19" s="237"/>
      <c r="E19" s="237"/>
      <c r="F19" s="237"/>
      <c r="G19" s="237"/>
      <c r="H19" s="237"/>
      <c r="I19" s="237"/>
      <c r="J19" s="237"/>
      <c r="K19" s="4"/>
      <c r="L19" s="260">
        <f>SUM(O19:T19)</f>
        <v>517</v>
      </c>
      <c r="M19" s="260"/>
      <c r="N19" s="260"/>
      <c r="O19" s="260">
        <f>SUM(X19,AG19,AP19,)</f>
        <v>227</v>
      </c>
      <c r="P19" s="260"/>
      <c r="Q19" s="260"/>
      <c r="R19" s="260">
        <f>SUM(AA19,AJ19,AS19)</f>
        <v>290</v>
      </c>
      <c r="S19" s="260"/>
      <c r="T19" s="260"/>
      <c r="U19" s="260">
        <f>SUM(X19:AC19)</f>
        <v>160</v>
      </c>
      <c r="V19" s="260"/>
      <c r="W19" s="260"/>
      <c r="X19" s="260">
        <v>72</v>
      </c>
      <c r="Y19" s="260"/>
      <c r="Z19" s="260"/>
      <c r="AA19" s="260">
        <v>88</v>
      </c>
      <c r="AB19" s="260"/>
      <c r="AC19" s="260"/>
      <c r="AD19" s="260">
        <f>SUM(AG19:AL19)</f>
        <v>160</v>
      </c>
      <c r="AE19" s="260"/>
      <c r="AF19" s="260"/>
      <c r="AG19" s="260">
        <v>69</v>
      </c>
      <c r="AH19" s="260"/>
      <c r="AI19" s="260"/>
      <c r="AJ19" s="260">
        <v>91</v>
      </c>
      <c r="AK19" s="260"/>
      <c r="AL19" s="260"/>
      <c r="AM19" s="260">
        <f>SUM(AP19:AU19)</f>
        <v>197</v>
      </c>
      <c r="AN19" s="260"/>
      <c r="AO19" s="260"/>
      <c r="AP19" s="260">
        <v>86</v>
      </c>
      <c r="AQ19" s="260"/>
      <c r="AR19" s="260"/>
      <c r="AS19" s="260">
        <v>111</v>
      </c>
      <c r="AT19" s="260"/>
      <c r="AU19" s="260"/>
      <c r="AV19" s="260" t="s">
        <v>0</v>
      </c>
      <c r="AW19" s="260"/>
      <c r="AX19" s="260"/>
      <c r="AY19" s="260" t="s">
        <v>0</v>
      </c>
      <c r="AZ19" s="260"/>
      <c r="BA19" s="260"/>
      <c r="BB19" s="260" t="s">
        <v>0</v>
      </c>
      <c r="BC19" s="260"/>
      <c r="BD19" s="260"/>
      <c r="BE19" s="260">
        <v>35</v>
      </c>
      <c r="BF19" s="260"/>
      <c r="BG19" s="260"/>
      <c r="BH19" s="293">
        <f>L19/BE19</f>
        <v>14.771428571428572</v>
      </c>
      <c r="BI19" s="293"/>
      <c r="BJ19" s="293"/>
      <c r="BK19" s="273"/>
    </row>
    <row r="20" spans="2:63" ht="22.5" customHeight="1">
      <c r="B20" s="3"/>
      <c r="C20" s="11"/>
      <c r="D20" s="11"/>
      <c r="E20" s="11"/>
      <c r="F20" s="11"/>
      <c r="G20" s="11"/>
      <c r="H20" s="11"/>
      <c r="I20" s="11"/>
      <c r="J20" s="11"/>
      <c r="K20" s="4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93"/>
      <c r="BI20" s="293"/>
      <c r="BJ20" s="293"/>
      <c r="BK20" s="273"/>
    </row>
    <row r="21" spans="2:63" ht="22.5" customHeight="1">
      <c r="B21" s="3"/>
      <c r="C21" s="237" t="s">
        <v>146</v>
      </c>
      <c r="D21" s="237"/>
      <c r="E21" s="237"/>
      <c r="F21" s="237"/>
      <c r="G21" s="237"/>
      <c r="H21" s="237"/>
      <c r="I21" s="237"/>
      <c r="J21" s="237"/>
      <c r="K21" s="4"/>
      <c r="L21" s="260">
        <f>SUM(O21:T21)</f>
        <v>469</v>
      </c>
      <c r="M21" s="260"/>
      <c r="N21" s="260"/>
      <c r="O21" s="260">
        <f>SUM(X21,AG21,AP21,)</f>
        <v>215</v>
      </c>
      <c r="P21" s="260"/>
      <c r="Q21" s="260"/>
      <c r="R21" s="260">
        <f>SUM(AA21,AJ21,AS21)</f>
        <v>254</v>
      </c>
      <c r="S21" s="260"/>
      <c r="T21" s="260"/>
      <c r="U21" s="260">
        <f>SUM(X21:AC21)</f>
        <v>161</v>
      </c>
      <c r="V21" s="260"/>
      <c r="W21" s="260"/>
      <c r="X21" s="260">
        <v>71</v>
      </c>
      <c r="Y21" s="260"/>
      <c r="Z21" s="260"/>
      <c r="AA21" s="260">
        <v>90</v>
      </c>
      <c r="AB21" s="260"/>
      <c r="AC21" s="260"/>
      <c r="AD21" s="260">
        <f>SUM(AG21:AL21)</f>
        <v>156</v>
      </c>
      <c r="AE21" s="260"/>
      <c r="AF21" s="260"/>
      <c r="AG21" s="260">
        <v>66</v>
      </c>
      <c r="AH21" s="260"/>
      <c r="AI21" s="260"/>
      <c r="AJ21" s="260">
        <v>90</v>
      </c>
      <c r="AK21" s="260"/>
      <c r="AL21" s="260"/>
      <c r="AM21" s="260">
        <f>SUM(AP21:AU21)</f>
        <v>152</v>
      </c>
      <c r="AN21" s="260"/>
      <c r="AO21" s="260"/>
      <c r="AP21" s="260">
        <v>78</v>
      </c>
      <c r="AQ21" s="260"/>
      <c r="AR21" s="260"/>
      <c r="AS21" s="260">
        <v>74</v>
      </c>
      <c r="AT21" s="260"/>
      <c r="AU21" s="260"/>
      <c r="AV21" s="260" t="s">
        <v>0</v>
      </c>
      <c r="AW21" s="260"/>
      <c r="AX21" s="260"/>
      <c r="AY21" s="260" t="s">
        <v>0</v>
      </c>
      <c r="AZ21" s="260"/>
      <c r="BA21" s="260"/>
      <c r="BB21" s="260" t="s">
        <v>0</v>
      </c>
      <c r="BC21" s="260"/>
      <c r="BD21" s="260"/>
      <c r="BE21" s="260">
        <v>40</v>
      </c>
      <c r="BF21" s="260"/>
      <c r="BG21" s="260"/>
      <c r="BH21" s="293">
        <f>L21/BE21</f>
        <v>11.725</v>
      </c>
      <c r="BI21" s="293"/>
      <c r="BJ21" s="293"/>
      <c r="BK21" s="273"/>
    </row>
    <row r="22" spans="2:63" ht="22.5" customHeight="1">
      <c r="B22" s="3"/>
      <c r="C22" s="11"/>
      <c r="D22" s="11"/>
      <c r="E22" s="11"/>
      <c r="F22" s="11"/>
      <c r="G22" s="11"/>
      <c r="H22" s="11"/>
      <c r="I22" s="11"/>
      <c r="J22" s="11"/>
      <c r="K22" s="4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93"/>
      <c r="BI22" s="293"/>
      <c r="BJ22" s="293"/>
      <c r="BK22" s="273"/>
    </row>
    <row r="23" spans="2:63" ht="22.5" customHeight="1">
      <c r="B23" s="3"/>
      <c r="C23" s="237" t="s">
        <v>147</v>
      </c>
      <c r="D23" s="237"/>
      <c r="E23" s="237"/>
      <c r="F23" s="237"/>
      <c r="G23" s="237"/>
      <c r="H23" s="237"/>
      <c r="I23" s="237"/>
      <c r="J23" s="237"/>
      <c r="K23" s="4"/>
      <c r="L23" s="260">
        <f>SUM(O23:T23)</f>
        <v>35</v>
      </c>
      <c r="M23" s="260"/>
      <c r="N23" s="260"/>
      <c r="O23" s="260">
        <v>21</v>
      </c>
      <c r="P23" s="260"/>
      <c r="Q23" s="260"/>
      <c r="R23" s="260">
        <v>14</v>
      </c>
      <c r="S23" s="260"/>
      <c r="T23" s="260"/>
      <c r="U23" s="260">
        <v>13</v>
      </c>
      <c r="V23" s="260"/>
      <c r="W23" s="260"/>
      <c r="X23" s="260" t="s">
        <v>17</v>
      </c>
      <c r="Y23" s="260"/>
      <c r="Z23" s="260"/>
      <c r="AA23" s="260" t="s">
        <v>17</v>
      </c>
      <c r="AB23" s="260"/>
      <c r="AC23" s="260"/>
      <c r="AD23" s="260">
        <v>12</v>
      </c>
      <c r="AE23" s="260"/>
      <c r="AF23" s="260"/>
      <c r="AG23" s="260" t="s">
        <v>17</v>
      </c>
      <c r="AH23" s="260"/>
      <c r="AI23" s="260"/>
      <c r="AJ23" s="260" t="s">
        <v>17</v>
      </c>
      <c r="AK23" s="260"/>
      <c r="AL23" s="260"/>
      <c r="AM23" s="260">
        <v>10</v>
      </c>
      <c r="AN23" s="260"/>
      <c r="AO23" s="260"/>
      <c r="AP23" s="260" t="s">
        <v>17</v>
      </c>
      <c r="AQ23" s="260"/>
      <c r="AR23" s="260"/>
      <c r="AS23" s="260" t="s">
        <v>17</v>
      </c>
      <c r="AT23" s="260"/>
      <c r="AU23" s="260"/>
      <c r="AV23" s="260" t="s">
        <v>0</v>
      </c>
      <c r="AW23" s="260"/>
      <c r="AX23" s="260"/>
      <c r="AY23" s="260" t="s">
        <v>0</v>
      </c>
      <c r="AZ23" s="260"/>
      <c r="BA23" s="260"/>
      <c r="BB23" s="260" t="s">
        <v>0</v>
      </c>
      <c r="BC23" s="260"/>
      <c r="BD23" s="260"/>
      <c r="BE23" s="260" t="s">
        <v>17</v>
      </c>
      <c r="BF23" s="260"/>
      <c r="BG23" s="260"/>
      <c r="BH23" s="293" t="str">
        <f>IF(((COUNTIF(L23,"…"))+(COUNTIF(BE23,"…")))&gt;=1,"…",(IF((SUM(L23))=0,(IF((SUM(BE23))=0,"－","生徒数なし")),(IF((SUM(BE23))=0,"教員数なし",((SUM(L23))/(SUM(BE23))))))))</f>
        <v>…</v>
      </c>
      <c r="BI23" s="293"/>
      <c r="BJ23" s="293"/>
      <c r="BK23" s="273"/>
    </row>
    <row r="24" spans="2:63" ht="22.5" customHeight="1">
      <c r="B24" s="3"/>
      <c r="C24" s="11"/>
      <c r="D24" s="11"/>
      <c r="E24" s="11"/>
      <c r="F24" s="11"/>
      <c r="G24" s="11"/>
      <c r="H24" s="11"/>
      <c r="I24" s="11"/>
      <c r="J24" s="11"/>
      <c r="K24" s="4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93"/>
      <c r="BI24" s="293"/>
      <c r="BJ24" s="293"/>
      <c r="BK24" s="273"/>
    </row>
    <row r="25" spans="2:63" ht="22.5" customHeight="1">
      <c r="B25" s="3"/>
      <c r="C25" s="237" t="s">
        <v>148</v>
      </c>
      <c r="D25" s="237"/>
      <c r="E25" s="237"/>
      <c r="F25" s="237"/>
      <c r="G25" s="237"/>
      <c r="H25" s="237"/>
      <c r="I25" s="237"/>
      <c r="J25" s="237"/>
      <c r="K25" s="4"/>
      <c r="L25" s="260">
        <f>SUM(O25:T25)</f>
        <v>41</v>
      </c>
      <c r="M25" s="260"/>
      <c r="N25" s="260"/>
      <c r="O25" s="260">
        <v>24</v>
      </c>
      <c r="P25" s="260"/>
      <c r="Q25" s="260"/>
      <c r="R25" s="260">
        <v>17</v>
      </c>
      <c r="S25" s="260"/>
      <c r="T25" s="260"/>
      <c r="U25" s="260">
        <v>11</v>
      </c>
      <c r="V25" s="260"/>
      <c r="W25" s="260"/>
      <c r="X25" s="260" t="s">
        <v>17</v>
      </c>
      <c r="Y25" s="260"/>
      <c r="Z25" s="260"/>
      <c r="AA25" s="260" t="s">
        <v>17</v>
      </c>
      <c r="AB25" s="260"/>
      <c r="AC25" s="260"/>
      <c r="AD25" s="260">
        <v>14</v>
      </c>
      <c r="AE25" s="260"/>
      <c r="AF25" s="260"/>
      <c r="AG25" s="260" t="s">
        <v>17</v>
      </c>
      <c r="AH25" s="260"/>
      <c r="AI25" s="260"/>
      <c r="AJ25" s="260" t="s">
        <v>17</v>
      </c>
      <c r="AK25" s="260"/>
      <c r="AL25" s="260"/>
      <c r="AM25" s="260">
        <v>16</v>
      </c>
      <c r="AN25" s="260"/>
      <c r="AO25" s="260"/>
      <c r="AP25" s="260" t="s">
        <v>17</v>
      </c>
      <c r="AQ25" s="260"/>
      <c r="AR25" s="260"/>
      <c r="AS25" s="260" t="s">
        <v>17</v>
      </c>
      <c r="AT25" s="260"/>
      <c r="AU25" s="260"/>
      <c r="AV25" s="260" t="s">
        <v>0</v>
      </c>
      <c r="AW25" s="260"/>
      <c r="AX25" s="260"/>
      <c r="AY25" s="260" t="s">
        <v>0</v>
      </c>
      <c r="AZ25" s="260"/>
      <c r="BA25" s="260"/>
      <c r="BB25" s="260" t="s">
        <v>0</v>
      </c>
      <c r="BC25" s="260"/>
      <c r="BD25" s="260"/>
      <c r="BE25" s="260" t="s">
        <v>17</v>
      </c>
      <c r="BF25" s="260"/>
      <c r="BG25" s="260"/>
      <c r="BH25" s="293" t="str">
        <f>IF(((COUNTIF(L25,"…"))+(COUNTIF(BE25,"…")))&gt;=1,"…",(IF((SUM(L25))=0,(IF((SUM(BE25))=0,"－","生徒数なし")),(IF((SUM(BE25))=0,"教員数なし",((SUM(L25))/(SUM(BE25))))))))</f>
        <v>…</v>
      </c>
      <c r="BI25" s="293"/>
      <c r="BJ25" s="293"/>
      <c r="BK25" s="273"/>
    </row>
    <row r="26" spans="2:63" ht="22.5" customHeight="1">
      <c r="B26" s="3"/>
      <c r="C26" s="11"/>
      <c r="D26" s="11"/>
      <c r="E26" s="11"/>
      <c r="F26" s="11"/>
      <c r="G26" s="11"/>
      <c r="H26" s="11"/>
      <c r="I26" s="11"/>
      <c r="J26" s="11"/>
      <c r="K26" s="4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93"/>
      <c r="BI26" s="293"/>
      <c r="BJ26" s="293"/>
      <c r="BK26" s="273"/>
    </row>
    <row r="27" spans="2:63" ht="22.5" customHeight="1">
      <c r="B27" s="3"/>
      <c r="C27" s="237" t="s">
        <v>149</v>
      </c>
      <c r="D27" s="237"/>
      <c r="E27" s="237"/>
      <c r="F27" s="237"/>
      <c r="G27" s="237"/>
      <c r="H27" s="237"/>
      <c r="I27" s="237"/>
      <c r="J27" s="237"/>
      <c r="K27" s="4"/>
      <c r="L27" s="260">
        <f>SUM(O27:T27)</f>
        <v>47</v>
      </c>
      <c r="M27" s="260"/>
      <c r="N27" s="260"/>
      <c r="O27" s="260">
        <v>28</v>
      </c>
      <c r="P27" s="260"/>
      <c r="Q27" s="260"/>
      <c r="R27" s="260">
        <v>19</v>
      </c>
      <c r="S27" s="260"/>
      <c r="T27" s="260"/>
      <c r="U27" s="260">
        <v>10</v>
      </c>
      <c r="V27" s="260"/>
      <c r="W27" s="260"/>
      <c r="X27" s="260" t="s">
        <v>17</v>
      </c>
      <c r="Y27" s="260"/>
      <c r="Z27" s="260"/>
      <c r="AA27" s="260" t="s">
        <v>17</v>
      </c>
      <c r="AB27" s="260"/>
      <c r="AC27" s="260"/>
      <c r="AD27" s="260">
        <v>19</v>
      </c>
      <c r="AE27" s="260"/>
      <c r="AF27" s="260"/>
      <c r="AG27" s="260" t="s">
        <v>17</v>
      </c>
      <c r="AH27" s="260"/>
      <c r="AI27" s="260"/>
      <c r="AJ27" s="260" t="s">
        <v>17</v>
      </c>
      <c r="AK27" s="260"/>
      <c r="AL27" s="260"/>
      <c r="AM27" s="260">
        <v>18</v>
      </c>
      <c r="AN27" s="260"/>
      <c r="AO27" s="260"/>
      <c r="AP27" s="260" t="s">
        <v>17</v>
      </c>
      <c r="AQ27" s="260"/>
      <c r="AR27" s="260"/>
      <c r="AS27" s="260" t="s">
        <v>17</v>
      </c>
      <c r="AT27" s="260"/>
      <c r="AU27" s="260"/>
      <c r="AV27" s="260" t="s">
        <v>0</v>
      </c>
      <c r="AW27" s="260"/>
      <c r="AX27" s="260"/>
      <c r="AY27" s="260" t="s">
        <v>0</v>
      </c>
      <c r="AZ27" s="260"/>
      <c r="BA27" s="260"/>
      <c r="BB27" s="260" t="s">
        <v>0</v>
      </c>
      <c r="BC27" s="260"/>
      <c r="BD27" s="260"/>
      <c r="BE27" s="260" t="s">
        <v>17</v>
      </c>
      <c r="BF27" s="260"/>
      <c r="BG27" s="260"/>
      <c r="BH27" s="293" t="str">
        <f>IF(((COUNTIF(L27,"…"))+(COUNTIF(BE27,"…")))&gt;=1,"…",(IF((SUM(L27))=0,(IF((SUM(BE27))=0,"－","生徒数なし")),(IF((SUM(BE27))=0,"教員数なし",((SUM(L27))/(SUM(BE27))))))))</f>
        <v>…</v>
      </c>
      <c r="BI27" s="293"/>
      <c r="BJ27" s="293"/>
      <c r="BK27" s="273"/>
    </row>
    <row r="28" spans="2:63" ht="22.5" customHeight="1">
      <c r="B28" s="3"/>
      <c r="C28" s="11"/>
      <c r="D28" s="11"/>
      <c r="E28" s="11"/>
      <c r="F28" s="11"/>
      <c r="G28" s="11"/>
      <c r="H28" s="11"/>
      <c r="I28" s="11"/>
      <c r="J28" s="11"/>
      <c r="K28" s="4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93"/>
      <c r="BI28" s="293"/>
      <c r="BJ28" s="293"/>
      <c r="BK28" s="273"/>
    </row>
    <row r="29" spans="2:63" ht="22.5" customHeight="1">
      <c r="B29" s="3"/>
      <c r="C29" s="237" t="s">
        <v>342</v>
      </c>
      <c r="D29" s="237"/>
      <c r="E29" s="237"/>
      <c r="F29" s="237"/>
      <c r="G29" s="237"/>
      <c r="H29" s="237"/>
      <c r="I29" s="237"/>
      <c r="J29" s="237"/>
      <c r="K29" s="4"/>
      <c r="L29" s="260">
        <f>SUM(O29:T29)</f>
        <v>574</v>
      </c>
      <c r="M29" s="260"/>
      <c r="N29" s="260"/>
      <c r="O29" s="260">
        <f>SUM(X29,AG29,AP29,)</f>
        <v>273</v>
      </c>
      <c r="P29" s="260"/>
      <c r="Q29" s="260"/>
      <c r="R29" s="260">
        <f>SUM(AA29,AJ29,AS29)</f>
        <v>301</v>
      </c>
      <c r="S29" s="260"/>
      <c r="T29" s="260"/>
      <c r="U29" s="260">
        <f>SUM(X29:AC29)</f>
        <v>203</v>
      </c>
      <c r="V29" s="260"/>
      <c r="W29" s="260"/>
      <c r="X29" s="260">
        <v>97</v>
      </c>
      <c r="Y29" s="260"/>
      <c r="Z29" s="260"/>
      <c r="AA29" s="260">
        <v>106</v>
      </c>
      <c r="AB29" s="260"/>
      <c r="AC29" s="260"/>
      <c r="AD29" s="260">
        <f>SUM(AG29:AL29)</f>
        <v>189</v>
      </c>
      <c r="AE29" s="260"/>
      <c r="AF29" s="260"/>
      <c r="AG29" s="260">
        <v>96</v>
      </c>
      <c r="AH29" s="260"/>
      <c r="AI29" s="260"/>
      <c r="AJ29" s="260">
        <v>93</v>
      </c>
      <c r="AK29" s="260"/>
      <c r="AL29" s="260"/>
      <c r="AM29" s="260">
        <f>SUM(AP29:AU29)</f>
        <v>182</v>
      </c>
      <c r="AN29" s="260"/>
      <c r="AO29" s="260"/>
      <c r="AP29" s="260">
        <v>80</v>
      </c>
      <c r="AQ29" s="260"/>
      <c r="AR29" s="260"/>
      <c r="AS29" s="260">
        <v>102</v>
      </c>
      <c r="AT29" s="260"/>
      <c r="AU29" s="260"/>
      <c r="AV29" s="260" t="s">
        <v>0</v>
      </c>
      <c r="AW29" s="260"/>
      <c r="AX29" s="260"/>
      <c r="AY29" s="260" t="s">
        <v>0</v>
      </c>
      <c r="AZ29" s="260"/>
      <c r="BA29" s="260"/>
      <c r="BB29" s="260" t="s">
        <v>0</v>
      </c>
      <c r="BC29" s="260"/>
      <c r="BD29" s="260"/>
      <c r="BE29" s="260">
        <v>44</v>
      </c>
      <c r="BF29" s="260"/>
      <c r="BG29" s="260"/>
      <c r="BH29" s="293">
        <f>L29/BE29</f>
        <v>13.045454545454545</v>
      </c>
      <c r="BI29" s="293"/>
      <c r="BJ29" s="293"/>
      <c r="BK29" s="273"/>
    </row>
    <row r="30" spans="2:63" ht="22.5" customHeight="1">
      <c r="B30" s="3"/>
      <c r="C30" s="3"/>
      <c r="D30" s="3"/>
      <c r="E30" s="3"/>
      <c r="F30" s="3"/>
      <c r="G30" s="3"/>
      <c r="H30" s="3"/>
      <c r="I30" s="3"/>
      <c r="J30" s="3"/>
      <c r="K30" s="4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93"/>
      <c r="BI30" s="293"/>
      <c r="BJ30" s="293"/>
      <c r="BK30" s="273"/>
    </row>
    <row r="31" spans="2:63" ht="22.5" customHeight="1">
      <c r="B31" s="3"/>
      <c r="C31" s="3"/>
      <c r="D31" s="3"/>
      <c r="E31" s="3"/>
      <c r="F31" s="3"/>
      <c r="G31" s="3"/>
      <c r="H31" s="3"/>
      <c r="I31" s="3"/>
      <c r="J31" s="3"/>
      <c r="K31" s="4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93"/>
      <c r="BI31" s="293"/>
      <c r="BJ31" s="293"/>
      <c r="BK31" s="273"/>
    </row>
    <row r="32" spans="2:63" s="5" customFormat="1" ht="22.5" customHeight="1">
      <c r="B32" s="220" t="s">
        <v>44</v>
      </c>
      <c r="C32" s="220"/>
      <c r="D32" s="220"/>
      <c r="E32" s="220"/>
      <c r="F32" s="220"/>
      <c r="G32" s="220"/>
      <c r="H32" s="220"/>
      <c r="I32" s="64"/>
      <c r="J32" s="64"/>
      <c r="K32" s="65"/>
      <c r="L32" s="258">
        <f>SUM(O32:T32)</f>
        <v>933</v>
      </c>
      <c r="M32" s="258"/>
      <c r="N32" s="258"/>
      <c r="O32" s="258">
        <f>SUM(O34:Q36)</f>
        <v>427</v>
      </c>
      <c r="P32" s="258"/>
      <c r="Q32" s="258"/>
      <c r="R32" s="258">
        <f>SUM(R34:T36)</f>
        <v>506</v>
      </c>
      <c r="S32" s="258"/>
      <c r="T32" s="258"/>
      <c r="U32" s="258">
        <f>SUM(U34:W36)</f>
        <v>338</v>
      </c>
      <c r="V32" s="258"/>
      <c r="W32" s="258"/>
      <c r="X32" s="258">
        <f>SUM(X34:Z36)</f>
        <v>164</v>
      </c>
      <c r="Y32" s="258"/>
      <c r="Z32" s="258"/>
      <c r="AA32" s="258">
        <f>SUM(AA34:AC36)</f>
        <v>174</v>
      </c>
      <c r="AB32" s="258"/>
      <c r="AC32" s="258"/>
      <c r="AD32" s="258">
        <f>SUM(AD34:AF36)</f>
        <v>316</v>
      </c>
      <c r="AE32" s="258"/>
      <c r="AF32" s="258"/>
      <c r="AG32" s="258">
        <f>SUM(AG34:AI36)</f>
        <v>144</v>
      </c>
      <c r="AH32" s="258"/>
      <c r="AI32" s="258"/>
      <c r="AJ32" s="258">
        <f>SUM(AJ34:AL36)</f>
        <v>172</v>
      </c>
      <c r="AK32" s="258"/>
      <c r="AL32" s="258"/>
      <c r="AM32" s="258">
        <f>SUM(AM34:AO36)</f>
        <v>279</v>
      </c>
      <c r="AN32" s="258"/>
      <c r="AO32" s="258"/>
      <c r="AP32" s="258">
        <f>SUM(AP34:AR36)</f>
        <v>119</v>
      </c>
      <c r="AQ32" s="258"/>
      <c r="AR32" s="258"/>
      <c r="AS32" s="258">
        <f>SUM(AS34:AU36)</f>
        <v>160</v>
      </c>
      <c r="AT32" s="258"/>
      <c r="AU32" s="258"/>
      <c r="AV32" s="272" t="s">
        <v>0</v>
      </c>
      <c r="AW32" s="272"/>
      <c r="AX32" s="272"/>
      <c r="AY32" s="272" t="s">
        <v>0</v>
      </c>
      <c r="AZ32" s="272"/>
      <c r="BA32" s="272"/>
      <c r="BB32" s="272" t="s">
        <v>0</v>
      </c>
      <c r="BC32" s="272"/>
      <c r="BD32" s="272"/>
      <c r="BE32" s="258">
        <f>IF((COUNTIF((BE34:BG36),"…"))&gt;=1,"…",(IF((SUM(BE34:BG36))=0,"－",(SUM(BE34:BG36)))))</f>
        <v>69</v>
      </c>
      <c r="BF32" s="258"/>
      <c r="BG32" s="258"/>
      <c r="BH32" s="259">
        <f>L32/BE32</f>
        <v>13.521739130434783</v>
      </c>
      <c r="BI32" s="259"/>
      <c r="BJ32" s="259"/>
      <c r="BK32" s="296"/>
    </row>
    <row r="33" spans="2:63" ht="22.5" customHeight="1">
      <c r="B33" s="11"/>
      <c r="C33" s="11"/>
      <c r="D33" s="11"/>
      <c r="E33" s="11"/>
      <c r="F33" s="11"/>
      <c r="G33" s="11"/>
      <c r="H33" s="11"/>
      <c r="I33" s="3"/>
      <c r="J33" s="3"/>
      <c r="K33" s="4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93"/>
      <c r="BI33" s="293"/>
      <c r="BJ33" s="293"/>
      <c r="BK33" s="273"/>
    </row>
    <row r="34" spans="2:63" ht="22.5" customHeight="1">
      <c r="B34" s="3"/>
      <c r="C34" s="237" t="s">
        <v>343</v>
      </c>
      <c r="D34" s="237"/>
      <c r="E34" s="237"/>
      <c r="F34" s="237"/>
      <c r="G34" s="237"/>
      <c r="H34" s="237"/>
      <c r="I34" s="237"/>
      <c r="J34" s="237"/>
      <c r="K34" s="4"/>
      <c r="L34" s="291">
        <f>SUM(O34:T34)</f>
        <v>580</v>
      </c>
      <c r="M34" s="260"/>
      <c r="N34" s="260"/>
      <c r="O34" s="260">
        <f>SUM(X34,AG34,AP34,)</f>
        <v>295</v>
      </c>
      <c r="P34" s="260"/>
      <c r="Q34" s="260"/>
      <c r="R34" s="260">
        <f>SUM(AA34,AJ34,AS34)</f>
        <v>285</v>
      </c>
      <c r="S34" s="260"/>
      <c r="T34" s="260"/>
      <c r="U34" s="260">
        <f>SUM(X34:AC34)</f>
        <v>205</v>
      </c>
      <c r="V34" s="260"/>
      <c r="W34" s="260"/>
      <c r="X34" s="260">
        <v>105</v>
      </c>
      <c r="Y34" s="260"/>
      <c r="Z34" s="260"/>
      <c r="AA34" s="260">
        <v>100</v>
      </c>
      <c r="AB34" s="260"/>
      <c r="AC34" s="260"/>
      <c r="AD34" s="260">
        <f>SUM(AG34:AL34)</f>
        <v>205</v>
      </c>
      <c r="AE34" s="260"/>
      <c r="AF34" s="260"/>
      <c r="AG34" s="260">
        <v>103</v>
      </c>
      <c r="AH34" s="260"/>
      <c r="AI34" s="260"/>
      <c r="AJ34" s="260">
        <v>102</v>
      </c>
      <c r="AK34" s="260"/>
      <c r="AL34" s="260"/>
      <c r="AM34" s="260">
        <f>SUM(AP34:AU34)</f>
        <v>170</v>
      </c>
      <c r="AN34" s="260"/>
      <c r="AO34" s="260"/>
      <c r="AP34" s="260">
        <v>87</v>
      </c>
      <c r="AQ34" s="260"/>
      <c r="AR34" s="260"/>
      <c r="AS34" s="260">
        <v>83</v>
      </c>
      <c r="AT34" s="260"/>
      <c r="AU34" s="260"/>
      <c r="AV34" s="260" t="s">
        <v>0</v>
      </c>
      <c r="AW34" s="260"/>
      <c r="AX34" s="260"/>
      <c r="AY34" s="260" t="s">
        <v>0</v>
      </c>
      <c r="AZ34" s="260"/>
      <c r="BA34" s="260"/>
      <c r="BB34" s="260" t="s">
        <v>0</v>
      </c>
      <c r="BC34" s="260"/>
      <c r="BD34" s="260"/>
      <c r="BE34" s="260">
        <v>44</v>
      </c>
      <c r="BF34" s="260"/>
      <c r="BG34" s="260"/>
      <c r="BH34" s="293">
        <f>L34/BE34</f>
        <v>13.181818181818182</v>
      </c>
      <c r="BI34" s="293"/>
      <c r="BJ34" s="293"/>
      <c r="BK34" s="293"/>
    </row>
    <row r="35" spans="2:63" ht="22.5" customHeight="1">
      <c r="B35" s="3"/>
      <c r="C35" s="11"/>
      <c r="D35" s="11"/>
      <c r="E35" s="11"/>
      <c r="F35" s="11"/>
      <c r="G35" s="11"/>
      <c r="H35" s="11"/>
      <c r="I35" s="11"/>
      <c r="J35" s="11"/>
      <c r="K35" s="4"/>
      <c r="L35" s="291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93"/>
      <c r="BI35" s="293"/>
      <c r="BJ35" s="293"/>
      <c r="BK35" s="293"/>
    </row>
    <row r="36" spans="2:63" ht="22.5" customHeight="1">
      <c r="B36" s="3"/>
      <c r="C36" s="237" t="s">
        <v>292</v>
      </c>
      <c r="D36" s="237"/>
      <c r="E36" s="237"/>
      <c r="F36" s="237"/>
      <c r="G36" s="237"/>
      <c r="H36" s="237"/>
      <c r="I36" s="237"/>
      <c r="J36" s="237"/>
      <c r="K36" s="4"/>
      <c r="L36" s="291">
        <f>SUM(O36:T36)</f>
        <v>353</v>
      </c>
      <c r="M36" s="260"/>
      <c r="N36" s="260"/>
      <c r="O36" s="260">
        <f>SUM(X36,AG36,AP36,)</f>
        <v>132</v>
      </c>
      <c r="P36" s="260"/>
      <c r="Q36" s="260"/>
      <c r="R36" s="260">
        <f>SUM(AA36,AJ36,AS36)</f>
        <v>221</v>
      </c>
      <c r="S36" s="260"/>
      <c r="T36" s="260"/>
      <c r="U36" s="260">
        <f>SUM(X36:AC36)</f>
        <v>133</v>
      </c>
      <c r="V36" s="260"/>
      <c r="W36" s="260"/>
      <c r="X36" s="260">
        <v>59</v>
      </c>
      <c r="Y36" s="260"/>
      <c r="Z36" s="260"/>
      <c r="AA36" s="260">
        <v>74</v>
      </c>
      <c r="AB36" s="260"/>
      <c r="AC36" s="260"/>
      <c r="AD36" s="260">
        <f>SUM(AG36:AL36)</f>
        <v>111</v>
      </c>
      <c r="AE36" s="260"/>
      <c r="AF36" s="260"/>
      <c r="AG36" s="260">
        <v>41</v>
      </c>
      <c r="AH36" s="260"/>
      <c r="AI36" s="260"/>
      <c r="AJ36" s="260">
        <v>70</v>
      </c>
      <c r="AK36" s="260"/>
      <c r="AL36" s="260"/>
      <c r="AM36" s="260">
        <f>SUM(AP36:AU36)</f>
        <v>109</v>
      </c>
      <c r="AN36" s="260"/>
      <c r="AO36" s="260"/>
      <c r="AP36" s="260">
        <v>32</v>
      </c>
      <c r="AQ36" s="260"/>
      <c r="AR36" s="260"/>
      <c r="AS36" s="260">
        <v>77</v>
      </c>
      <c r="AT36" s="260"/>
      <c r="AU36" s="260"/>
      <c r="AV36" s="260" t="s">
        <v>0</v>
      </c>
      <c r="AW36" s="260"/>
      <c r="AX36" s="260"/>
      <c r="AY36" s="260" t="s">
        <v>0</v>
      </c>
      <c r="AZ36" s="260"/>
      <c r="BA36" s="260"/>
      <c r="BB36" s="260" t="s">
        <v>0</v>
      </c>
      <c r="BC36" s="260"/>
      <c r="BD36" s="260"/>
      <c r="BE36" s="260">
        <v>25</v>
      </c>
      <c r="BF36" s="260"/>
      <c r="BG36" s="260"/>
      <c r="BH36" s="293">
        <f>L36/BE36</f>
        <v>14.12</v>
      </c>
      <c r="BI36" s="293"/>
      <c r="BJ36" s="293"/>
      <c r="BK36" s="293"/>
    </row>
    <row r="37" spans="1:63" ht="22.5" customHeight="1" thickBot="1">
      <c r="A37" s="62"/>
      <c r="B37" s="3"/>
      <c r="C37" s="11"/>
      <c r="D37" s="11"/>
      <c r="E37" s="11"/>
      <c r="F37" s="11"/>
      <c r="G37" s="11"/>
      <c r="H37" s="11"/>
      <c r="I37" s="11"/>
      <c r="J37" s="11"/>
      <c r="K37" s="4"/>
      <c r="L37" s="292"/>
      <c r="M37" s="255"/>
      <c r="N37" s="255"/>
      <c r="O37" s="260"/>
      <c r="P37" s="260"/>
      <c r="Q37" s="260"/>
      <c r="R37" s="260"/>
      <c r="S37" s="260"/>
      <c r="T37" s="260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90"/>
      <c r="BI37" s="290"/>
      <c r="BJ37" s="290"/>
      <c r="BK37" s="290"/>
    </row>
    <row r="38" spans="1:63" ht="16.5" customHeight="1">
      <c r="A38" s="228" t="s">
        <v>374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14" t="s">
        <v>49</v>
      </c>
      <c r="BH38" s="114"/>
      <c r="BI38" s="114"/>
      <c r="BJ38" s="114"/>
      <c r="BK38" s="114"/>
    </row>
    <row r="39" spans="1:63" ht="16.5" customHeight="1">
      <c r="A39" s="227" t="s">
        <v>380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BF39" s="229" t="s">
        <v>50</v>
      </c>
      <c r="BG39" s="229"/>
      <c r="BH39" s="229"/>
      <c r="BI39" s="229"/>
      <c r="BJ39" s="229"/>
      <c r="BK39" s="229"/>
    </row>
    <row r="40" spans="1:63" ht="16.5" customHeight="1">
      <c r="A40" s="227" t="s">
        <v>382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BF40" s="306" t="s">
        <v>135</v>
      </c>
      <c r="BG40" s="306"/>
      <c r="BH40" s="306"/>
      <c r="BI40" s="306"/>
      <c r="BJ40" s="306"/>
      <c r="BK40" s="306"/>
    </row>
    <row r="41" spans="1:26" ht="16.5" customHeight="1">
      <c r="A41" s="289" t="s">
        <v>383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</sheetData>
  <mergeCells count="610">
    <mergeCell ref="G17:J17"/>
    <mergeCell ref="C17:F17"/>
    <mergeCell ref="A3:K4"/>
    <mergeCell ref="L13:N13"/>
    <mergeCell ref="B13:H13"/>
    <mergeCell ref="L3:T3"/>
    <mergeCell ref="L7:N7"/>
    <mergeCell ref="B6:D6"/>
    <mergeCell ref="G6:I6"/>
    <mergeCell ref="L14:N14"/>
    <mergeCell ref="U13:W13"/>
    <mergeCell ref="U17:W17"/>
    <mergeCell ref="L10:N10"/>
    <mergeCell ref="O10:Q10"/>
    <mergeCell ref="R10:T10"/>
    <mergeCell ref="U10:W10"/>
    <mergeCell ref="R15:T15"/>
    <mergeCell ref="U14:W14"/>
    <mergeCell ref="L12:N12"/>
    <mergeCell ref="U12:W12"/>
    <mergeCell ref="R6:T6"/>
    <mergeCell ref="O13:Q13"/>
    <mergeCell ref="R13:T13"/>
    <mergeCell ref="O7:Q7"/>
    <mergeCell ref="R7:T7"/>
    <mergeCell ref="O12:Q12"/>
    <mergeCell ref="R12:T12"/>
    <mergeCell ref="AM19:AO19"/>
    <mergeCell ref="AP17:AR17"/>
    <mergeCell ref="AS17:AU17"/>
    <mergeCell ref="U18:W18"/>
    <mergeCell ref="X18:Z18"/>
    <mergeCell ref="AP19:AR19"/>
    <mergeCell ref="AS19:AU19"/>
    <mergeCell ref="U19:W19"/>
    <mergeCell ref="AM16:AO16"/>
    <mergeCell ref="AP16:AR16"/>
    <mergeCell ref="AS16:AU16"/>
    <mergeCell ref="AV18:AX18"/>
    <mergeCell ref="AM18:AO18"/>
    <mergeCell ref="AP18:AR18"/>
    <mergeCell ref="AS18:AU18"/>
    <mergeCell ref="L21:N21"/>
    <mergeCell ref="AD15:AF15"/>
    <mergeCell ref="X15:Z15"/>
    <mergeCell ref="AA15:AC15"/>
    <mergeCell ref="L18:N18"/>
    <mergeCell ref="O18:Q18"/>
    <mergeCell ref="R18:T18"/>
    <mergeCell ref="U16:W16"/>
    <mergeCell ref="U15:W15"/>
    <mergeCell ref="U20:W20"/>
    <mergeCell ref="AS10:AU10"/>
    <mergeCell ref="AV10:AX10"/>
    <mergeCell ref="AY10:BA10"/>
    <mergeCell ref="BB10:BD10"/>
    <mergeCell ref="BH10:BK10"/>
    <mergeCell ref="BE10:BG10"/>
    <mergeCell ref="AA8:AC8"/>
    <mergeCell ref="AG8:AI8"/>
    <mergeCell ref="AJ8:AL8"/>
    <mergeCell ref="AP8:AR8"/>
    <mergeCell ref="AS8:AU8"/>
    <mergeCell ref="BE8:BG8"/>
    <mergeCell ref="AJ10:AL10"/>
    <mergeCell ref="AM10:AO10"/>
    <mergeCell ref="BF40:BK40"/>
    <mergeCell ref="C34:J34"/>
    <mergeCell ref="C29:J29"/>
    <mergeCell ref="B32:H32"/>
    <mergeCell ref="C36:J36"/>
    <mergeCell ref="L34:N34"/>
    <mergeCell ref="O34:Q34"/>
    <mergeCell ref="AG29:AI29"/>
    <mergeCell ref="L32:N32"/>
    <mergeCell ref="O32:Q32"/>
    <mergeCell ref="C19:J19"/>
    <mergeCell ref="C21:J21"/>
    <mergeCell ref="C23:J23"/>
    <mergeCell ref="C25:J25"/>
    <mergeCell ref="X23:Z23"/>
    <mergeCell ref="AA23:AC23"/>
    <mergeCell ref="AD23:AF23"/>
    <mergeCell ref="AG23:AI23"/>
    <mergeCell ref="L23:N23"/>
    <mergeCell ref="L6:N6"/>
    <mergeCell ref="O6:Q6"/>
    <mergeCell ref="C15:J15"/>
    <mergeCell ref="L15:N15"/>
    <mergeCell ref="O15:Q15"/>
    <mergeCell ref="L11:N11"/>
    <mergeCell ref="O11:Q11"/>
    <mergeCell ref="L8:N8"/>
    <mergeCell ref="O23:Q23"/>
    <mergeCell ref="BH3:BK4"/>
    <mergeCell ref="BE3:BG4"/>
    <mergeCell ref="BE6:BG6"/>
    <mergeCell ref="BE7:BG7"/>
    <mergeCell ref="BH7:BK7"/>
    <mergeCell ref="BH6:BK6"/>
    <mergeCell ref="BE5:BG5"/>
    <mergeCell ref="BH5:BK5"/>
    <mergeCell ref="BB7:BD7"/>
    <mergeCell ref="AM7:AO7"/>
    <mergeCell ref="AY25:BA25"/>
    <mergeCell ref="BB25:BD25"/>
    <mergeCell ref="AV23:AX23"/>
    <mergeCell ref="AY23:BA23"/>
    <mergeCell ref="BB23:BD23"/>
    <mergeCell ref="AV19:AX19"/>
    <mergeCell ref="AM21:AO21"/>
    <mergeCell ref="AP10:AR10"/>
    <mergeCell ref="AM25:AO25"/>
    <mergeCell ref="AP25:AR25"/>
    <mergeCell ref="AS25:AU25"/>
    <mergeCell ref="AV25:AX25"/>
    <mergeCell ref="BH23:BK23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BE23:BG23"/>
    <mergeCell ref="AJ23:AL23"/>
    <mergeCell ref="AM23:AO23"/>
    <mergeCell ref="AP23:AR23"/>
    <mergeCell ref="AS23:AU23"/>
    <mergeCell ref="R23:T23"/>
    <mergeCell ref="U23:W23"/>
    <mergeCell ref="AY21:BA21"/>
    <mergeCell ref="X22:Z22"/>
    <mergeCell ref="AA22:AC22"/>
    <mergeCell ref="AD22:AF22"/>
    <mergeCell ref="AG22:AI22"/>
    <mergeCell ref="AJ22:AL22"/>
    <mergeCell ref="AM22:AO22"/>
    <mergeCell ref="AJ21:AL21"/>
    <mergeCell ref="BH21:BK21"/>
    <mergeCell ref="AP21:AR21"/>
    <mergeCell ref="AS21:AU21"/>
    <mergeCell ref="AV21:AX21"/>
    <mergeCell ref="BB21:BD21"/>
    <mergeCell ref="BE21:BG21"/>
    <mergeCell ref="AM20:AO20"/>
    <mergeCell ref="AP20:AR20"/>
    <mergeCell ref="AS20:AU20"/>
    <mergeCell ref="BE20:BG20"/>
    <mergeCell ref="BH19:BK19"/>
    <mergeCell ref="O21:Q21"/>
    <mergeCell ref="R21:T21"/>
    <mergeCell ref="U21:W21"/>
    <mergeCell ref="X21:Z21"/>
    <mergeCell ref="AA21:AC21"/>
    <mergeCell ref="AD21:AF21"/>
    <mergeCell ref="AG21:AI21"/>
    <mergeCell ref="AG20:AI20"/>
    <mergeCell ref="AJ20:AL20"/>
    <mergeCell ref="BE17:BG17"/>
    <mergeCell ref="BH17:BK17"/>
    <mergeCell ref="X19:Z19"/>
    <mergeCell ref="AA19:AC19"/>
    <mergeCell ref="AD19:AF19"/>
    <mergeCell ref="AG19:AI19"/>
    <mergeCell ref="AY19:BA19"/>
    <mergeCell ref="BB19:BD19"/>
    <mergeCell ref="BE19:BG19"/>
    <mergeCell ref="AJ19:AL19"/>
    <mergeCell ref="BH15:BK15"/>
    <mergeCell ref="AV16:AX16"/>
    <mergeCell ref="AY16:BA16"/>
    <mergeCell ref="BB16:BD16"/>
    <mergeCell ref="BE16:BG16"/>
    <mergeCell ref="AY15:BA15"/>
    <mergeCell ref="BB15:BD15"/>
    <mergeCell ref="BE15:BG15"/>
    <mergeCell ref="AV15:AX15"/>
    <mergeCell ref="BB17:BD17"/>
    <mergeCell ref="X17:Z17"/>
    <mergeCell ref="AA17:AC17"/>
    <mergeCell ref="AD17:AF17"/>
    <mergeCell ref="AG17:AI17"/>
    <mergeCell ref="AJ17:AL17"/>
    <mergeCell ref="AM17:AO17"/>
    <mergeCell ref="AV17:AX17"/>
    <mergeCell ref="AS13:AU13"/>
    <mergeCell ref="AV13:AX13"/>
    <mergeCell ref="AY17:BA17"/>
    <mergeCell ref="AP15:AR15"/>
    <mergeCell ref="AS15:AU15"/>
    <mergeCell ref="AJ15:AL15"/>
    <mergeCell ref="AJ14:AL14"/>
    <mergeCell ref="AD14:AF14"/>
    <mergeCell ref="AG14:AI14"/>
    <mergeCell ref="AG15:AI15"/>
    <mergeCell ref="AA14:AC14"/>
    <mergeCell ref="AM13:AO13"/>
    <mergeCell ref="AM14:AO14"/>
    <mergeCell ref="X13:Z13"/>
    <mergeCell ref="AA13:AC13"/>
    <mergeCell ref="AD13:AF13"/>
    <mergeCell ref="AG13:AI13"/>
    <mergeCell ref="AJ13:AL13"/>
    <mergeCell ref="AM15:AO15"/>
    <mergeCell ref="BB11:BD11"/>
    <mergeCell ref="BE11:BG11"/>
    <mergeCell ref="BE13:BG13"/>
    <mergeCell ref="AP14:AR14"/>
    <mergeCell ref="AS14:AU14"/>
    <mergeCell ref="AV14:AX14"/>
    <mergeCell ref="AY14:BA14"/>
    <mergeCell ref="BB14:BD14"/>
    <mergeCell ref="AP13:AR13"/>
    <mergeCell ref="BH13:BK13"/>
    <mergeCell ref="BB13:BD13"/>
    <mergeCell ref="AP11:AR11"/>
    <mergeCell ref="AS11:AU11"/>
    <mergeCell ref="BH11:BK11"/>
    <mergeCell ref="AV11:AX11"/>
    <mergeCell ref="AY11:BA11"/>
    <mergeCell ref="AS12:AU12"/>
    <mergeCell ref="BB12:BD12"/>
    <mergeCell ref="AY13:BA13"/>
    <mergeCell ref="AJ11:AL11"/>
    <mergeCell ref="AM11:AO11"/>
    <mergeCell ref="X10:Z10"/>
    <mergeCell ref="AD9:AF9"/>
    <mergeCell ref="AA10:AC10"/>
    <mergeCell ref="AD10:AF10"/>
    <mergeCell ref="AG10:AI10"/>
    <mergeCell ref="X11:Z11"/>
    <mergeCell ref="AA11:AC11"/>
    <mergeCell ref="AD11:AF11"/>
    <mergeCell ref="AG11:AI11"/>
    <mergeCell ref="R11:T11"/>
    <mergeCell ref="U11:W11"/>
    <mergeCell ref="AY8:BA8"/>
    <mergeCell ref="X9:Z9"/>
    <mergeCell ref="AA9:AC9"/>
    <mergeCell ref="AJ9:AL9"/>
    <mergeCell ref="R8:T8"/>
    <mergeCell ref="U8:W8"/>
    <mergeCell ref="X8:Z8"/>
    <mergeCell ref="BB8:BD8"/>
    <mergeCell ref="AS7:AU7"/>
    <mergeCell ref="AV7:AX7"/>
    <mergeCell ref="X7:Z7"/>
    <mergeCell ref="AA7:AC7"/>
    <mergeCell ref="AP7:AR7"/>
    <mergeCell ref="AG7:AI7"/>
    <mergeCell ref="AJ7:AL7"/>
    <mergeCell ref="AD7:AF7"/>
    <mergeCell ref="AD8:AF8"/>
    <mergeCell ref="AJ6:AL6"/>
    <mergeCell ref="AP5:AR5"/>
    <mergeCell ref="AS6:AU6"/>
    <mergeCell ref="BH8:BK8"/>
    <mergeCell ref="AM8:AO8"/>
    <mergeCell ref="AV8:AX8"/>
    <mergeCell ref="AV6:AX6"/>
    <mergeCell ref="AY6:BA6"/>
    <mergeCell ref="BB6:BD6"/>
    <mergeCell ref="AY7:BA7"/>
    <mergeCell ref="U6:W6"/>
    <mergeCell ref="X6:Z6"/>
    <mergeCell ref="AA6:AC6"/>
    <mergeCell ref="AS5:AU5"/>
    <mergeCell ref="AG5:AI5"/>
    <mergeCell ref="AJ5:AL5"/>
    <mergeCell ref="AP6:AR6"/>
    <mergeCell ref="AD6:AF6"/>
    <mergeCell ref="AG6:AI6"/>
    <mergeCell ref="AM6:AO6"/>
    <mergeCell ref="AV5:AX5"/>
    <mergeCell ref="AM4:AO4"/>
    <mergeCell ref="AM5:AO5"/>
    <mergeCell ref="AV3:BD3"/>
    <mergeCell ref="AV4:AX4"/>
    <mergeCell ref="AY4:BA4"/>
    <mergeCell ref="BB4:BD4"/>
    <mergeCell ref="AY5:BA5"/>
    <mergeCell ref="BB5:BD5"/>
    <mergeCell ref="AD3:AF3"/>
    <mergeCell ref="AG3:AL3"/>
    <mergeCell ref="AM3:AU3"/>
    <mergeCell ref="AD4:AF4"/>
    <mergeCell ref="AG4:AI4"/>
    <mergeCell ref="AJ4:AL4"/>
    <mergeCell ref="AS4:AU4"/>
    <mergeCell ref="AP4:AR4"/>
    <mergeCell ref="U3:AC3"/>
    <mergeCell ref="L4:N4"/>
    <mergeCell ref="O4:Q4"/>
    <mergeCell ref="R4:T4"/>
    <mergeCell ref="U4:W4"/>
    <mergeCell ref="X4:Z4"/>
    <mergeCell ref="AA4:AC4"/>
    <mergeCell ref="R32:T32"/>
    <mergeCell ref="L31:N31"/>
    <mergeCell ref="O31:Q31"/>
    <mergeCell ref="R31:T31"/>
    <mergeCell ref="C27:J27"/>
    <mergeCell ref="U27:W27"/>
    <mergeCell ref="X27:Z27"/>
    <mergeCell ref="AA27:AC27"/>
    <mergeCell ref="L27:N27"/>
    <mergeCell ref="O27:Q27"/>
    <mergeCell ref="R27:T27"/>
    <mergeCell ref="AS27:AU27"/>
    <mergeCell ref="AV27:AX27"/>
    <mergeCell ref="AY27:BA27"/>
    <mergeCell ref="AD27:AF27"/>
    <mergeCell ref="AG27:AI27"/>
    <mergeCell ref="AJ27:AL27"/>
    <mergeCell ref="AM27:AO27"/>
    <mergeCell ref="BB27:BD27"/>
    <mergeCell ref="BE27:BG27"/>
    <mergeCell ref="BH27:BK27"/>
    <mergeCell ref="L29:N29"/>
    <mergeCell ref="O29:Q29"/>
    <mergeCell ref="R29:T29"/>
    <mergeCell ref="U29:W29"/>
    <mergeCell ref="X29:Z29"/>
    <mergeCell ref="AA29:AC29"/>
    <mergeCell ref="AD29:AF29"/>
    <mergeCell ref="BE29:BG29"/>
    <mergeCell ref="AJ29:AL29"/>
    <mergeCell ref="AM29:AO29"/>
    <mergeCell ref="AP29:AR29"/>
    <mergeCell ref="AS29:AU29"/>
    <mergeCell ref="BH29:BK29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BE30:BG30"/>
    <mergeCell ref="BH30:BK30"/>
    <mergeCell ref="AM30:AO30"/>
    <mergeCell ref="AP30:AR30"/>
    <mergeCell ref="AS30:AU30"/>
    <mergeCell ref="AV30:AX30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K32"/>
    <mergeCell ref="BE34:BG34"/>
    <mergeCell ref="AJ34:AL34"/>
    <mergeCell ref="AM34:AO34"/>
    <mergeCell ref="AP34:AR34"/>
    <mergeCell ref="AS34:AU34"/>
    <mergeCell ref="AV34:AX34"/>
    <mergeCell ref="AY34:BA34"/>
    <mergeCell ref="BB34:BD34"/>
    <mergeCell ref="BB36:BD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L36:N36"/>
    <mergeCell ref="O36:Q36"/>
    <mergeCell ref="R36:T36"/>
    <mergeCell ref="U36:W36"/>
    <mergeCell ref="BH36:BK36"/>
    <mergeCell ref="R34:T34"/>
    <mergeCell ref="U34:W34"/>
    <mergeCell ref="X34:Z34"/>
    <mergeCell ref="AA34:AC34"/>
    <mergeCell ref="AD34:AF34"/>
    <mergeCell ref="AG34:AI34"/>
    <mergeCell ref="AY36:BA36"/>
    <mergeCell ref="BH34:BK34"/>
    <mergeCell ref="AJ35:AL35"/>
    <mergeCell ref="BH2:BK2"/>
    <mergeCell ref="BG38:BK38"/>
    <mergeCell ref="BE12:BG12"/>
    <mergeCell ref="BH12:BK12"/>
    <mergeCell ref="BH14:BK14"/>
    <mergeCell ref="BH16:BK16"/>
    <mergeCell ref="BH18:BK18"/>
    <mergeCell ref="BH20:BK20"/>
    <mergeCell ref="BE36:BG36"/>
    <mergeCell ref="BE14:BG14"/>
    <mergeCell ref="BF39:BK39"/>
    <mergeCell ref="B1:AF1"/>
    <mergeCell ref="AG1:BK1"/>
    <mergeCell ref="L5:N5"/>
    <mergeCell ref="O5:Q5"/>
    <mergeCell ref="R5:T5"/>
    <mergeCell ref="U5:W5"/>
    <mergeCell ref="X5:Z5"/>
    <mergeCell ref="AA5:AC5"/>
    <mergeCell ref="AD5:AF5"/>
    <mergeCell ref="U7:W7"/>
    <mergeCell ref="L9:N9"/>
    <mergeCell ref="O9:Q9"/>
    <mergeCell ref="R9:T9"/>
    <mergeCell ref="U9:W9"/>
    <mergeCell ref="O8:Q8"/>
    <mergeCell ref="AG9:AI9"/>
    <mergeCell ref="AP9:AR9"/>
    <mergeCell ref="AS9:AU9"/>
    <mergeCell ref="AV9:AX9"/>
    <mergeCell ref="AM9:AO9"/>
    <mergeCell ref="AY9:BA9"/>
    <mergeCell ref="BB9:BD9"/>
    <mergeCell ref="BE9:BG9"/>
    <mergeCell ref="BH9:BK9"/>
    <mergeCell ref="X12:Z12"/>
    <mergeCell ref="AA12:AC12"/>
    <mergeCell ref="AD12:AF12"/>
    <mergeCell ref="AG12:AI12"/>
    <mergeCell ref="AJ12:AL12"/>
    <mergeCell ref="AM12:AO12"/>
    <mergeCell ref="AV12:AX12"/>
    <mergeCell ref="AY12:BA12"/>
    <mergeCell ref="AP12:AR12"/>
    <mergeCell ref="AJ16:AL16"/>
    <mergeCell ref="AA18:AC18"/>
    <mergeCell ref="AD18:AF18"/>
    <mergeCell ref="AG18:AI18"/>
    <mergeCell ref="AJ18:AL18"/>
    <mergeCell ref="AA16:AC16"/>
    <mergeCell ref="AD16:AF16"/>
    <mergeCell ref="AG16:AI16"/>
    <mergeCell ref="AY18:BA18"/>
    <mergeCell ref="BB18:BD18"/>
    <mergeCell ref="BE18:BG18"/>
    <mergeCell ref="U22:W22"/>
    <mergeCell ref="AV20:AX20"/>
    <mergeCell ref="AY20:BA20"/>
    <mergeCell ref="BB20:BD20"/>
    <mergeCell ref="X20:Z20"/>
    <mergeCell ref="AA20:AC20"/>
    <mergeCell ref="AD20:AF20"/>
    <mergeCell ref="AP22:AR22"/>
    <mergeCell ref="AS22:AU22"/>
    <mergeCell ref="AV22:AX22"/>
    <mergeCell ref="AY22:BA22"/>
    <mergeCell ref="BB22:BD22"/>
    <mergeCell ref="BE22:BG22"/>
    <mergeCell ref="BH22:BK22"/>
    <mergeCell ref="AA24:AC24"/>
    <mergeCell ref="AD24:AF24"/>
    <mergeCell ref="AG24:AI24"/>
    <mergeCell ref="AS24:AU24"/>
    <mergeCell ref="AV24:AX24"/>
    <mergeCell ref="AY24:BA24"/>
    <mergeCell ref="BB24:BD24"/>
    <mergeCell ref="L24:N24"/>
    <mergeCell ref="O24:Q24"/>
    <mergeCell ref="R24:T24"/>
    <mergeCell ref="U24:W24"/>
    <mergeCell ref="X24:Z24"/>
    <mergeCell ref="AJ24:AL24"/>
    <mergeCell ref="AM24:AO24"/>
    <mergeCell ref="AP24:AR24"/>
    <mergeCell ref="X26:Z26"/>
    <mergeCell ref="AA26:AC26"/>
    <mergeCell ref="AD26:AF26"/>
    <mergeCell ref="AG26:AI26"/>
    <mergeCell ref="L26:N26"/>
    <mergeCell ref="O26:Q26"/>
    <mergeCell ref="R26:T26"/>
    <mergeCell ref="U26:W26"/>
    <mergeCell ref="BH26:BK26"/>
    <mergeCell ref="AY26:BA26"/>
    <mergeCell ref="BB26:BD26"/>
    <mergeCell ref="BE26:BG26"/>
    <mergeCell ref="BE24:BG24"/>
    <mergeCell ref="BH24:BK24"/>
    <mergeCell ref="BE25:BG25"/>
    <mergeCell ref="BH25:BK25"/>
    <mergeCell ref="AA28:AC28"/>
    <mergeCell ref="AD28:AF28"/>
    <mergeCell ref="AG28:AI28"/>
    <mergeCell ref="AV26:AX26"/>
    <mergeCell ref="AJ26:AL26"/>
    <mergeCell ref="AM26:AO26"/>
    <mergeCell ref="AJ28:AL28"/>
    <mergeCell ref="AP26:AR26"/>
    <mergeCell ref="AS26:AU26"/>
    <mergeCell ref="AP27:AR27"/>
    <mergeCell ref="BE28:BG28"/>
    <mergeCell ref="BH28:BK28"/>
    <mergeCell ref="AM28:AO28"/>
    <mergeCell ref="AP28:AR28"/>
    <mergeCell ref="AS28:AU28"/>
    <mergeCell ref="AV28:AX28"/>
    <mergeCell ref="AA31:AC31"/>
    <mergeCell ref="AD31:AF31"/>
    <mergeCell ref="AY28:BA28"/>
    <mergeCell ref="BB28:BD28"/>
    <mergeCell ref="AY30:BA30"/>
    <mergeCell ref="BB30:BD30"/>
    <mergeCell ref="AV29:AX29"/>
    <mergeCell ref="AY29:BA29"/>
    <mergeCell ref="BB29:BD29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K31"/>
    <mergeCell ref="L33:N33"/>
    <mergeCell ref="O33:Q33"/>
    <mergeCell ref="R33:T33"/>
    <mergeCell ref="U33:W33"/>
    <mergeCell ref="X33:Z33"/>
    <mergeCell ref="AA33:AC33"/>
    <mergeCell ref="AD33:AF33"/>
    <mergeCell ref="AG33:AI33"/>
    <mergeCell ref="AY33:BA33"/>
    <mergeCell ref="BB33:BD33"/>
    <mergeCell ref="BE33:BG33"/>
    <mergeCell ref="AJ33:AL33"/>
    <mergeCell ref="AM33:AO33"/>
    <mergeCell ref="AP33:AR33"/>
    <mergeCell ref="AS33:AU33"/>
    <mergeCell ref="BH33:BK33"/>
    <mergeCell ref="AM35:AO35"/>
    <mergeCell ref="AP35:AR35"/>
    <mergeCell ref="AS35:AU35"/>
    <mergeCell ref="AV35:AX35"/>
    <mergeCell ref="AY35:BA35"/>
    <mergeCell ref="BB35:BD35"/>
    <mergeCell ref="BE35:BG35"/>
    <mergeCell ref="BH35:BK35"/>
    <mergeCell ref="AV33:AX33"/>
    <mergeCell ref="AA37:AC37"/>
    <mergeCell ref="AD37:AF37"/>
    <mergeCell ref="AG37:AI37"/>
    <mergeCell ref="L37:N37"/>
    <mergeCell ref="O37:Q37"/>
    <mergeCell ref="R37:T37"/>
    <mergeCell ref="U37:W37"/>
    <mergeCell ref="X37:Z37"/>
    <mergeCell ref="BB37:BD37"/>
    <mergeCell ref="BE37:BG37"/>
    <mergeCell ref="AJ37:AL37"/>
    <mergeCell ref="AM37:AO37"/>
    <mergeCell ref="AP37:AR37"/>
    <mergeCell ref="AS37:AU37"/>
    <mergeCell ref="AY37:BA37"/>
    <mergeCell ref="BH37:BK37"/>
    <mergeCell ref="L35:N35"/>
    <mergeCell ref="O35:Q35"/>
    <mergeCell ref="R35:T35"/>
    <mergeCell ref="U35:W35"/>
    <mergeCell ref="X35:Z35"/>
    <mergeCell ref="AA35:AC35"/>
    <mergeCell ref="AD35:AF35"/>
    <mergeCell ref="AV37:AX37"/>
    <mergeCell ref="AG35:AI35"/>
    <mergeCell ref="U31:W31"/>
    <mergeCell ref="X31:Z31"/>
    <mergeCell ref="L22:N22"/>
    <mergeCell ref="O22:Q22"/>
    <mergeCell ref="R22:T22"/>
    <mergeCell ref="X28:Z28"/>
    <mergeCell ref="L28:N28"/>
    <mergeCell ref="O28:Q28"/>
    <mergeCell ref="R28:T28"/>
    <mergeCell ref="U28:W28"/>
    <mergeCell ref="O14:Q14"/>
    <mergeCell ref="R14:T14"/>
    <mergeCell ref="X16:Z16"/>
    <mergeCell ref="L16:N16"/>
    <mergeCell ref="O16:Q16"/>
    <mergeCell ref="R16:T16"/>
    <mergeCell ref="X14:Z14"/>
    <mergeCell ref="L20:N20"/>
    <mergeCell ref="O20:Q20"/>
    <mergeCell ref="R20:T20"/>
    <mergeCell ref="L17:N17"/>
    <mergeCell ref="L19:N19"/>
    <mergeCell ref="O19:Q19"/>
    <mergeCell ref="R19:T19"/>
    <mergeCell ref="O17:Q17"/>
    <mergeCell ref="R17:T17"/>
    <mergeCell ref="A38:T38"/>
    <mergeCell ref="A39:X39"/>
    <mergeCell ref="A40:X40"/>
    <mergeCell ref="A41:Z41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5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52"/>
  <sheetViews>
    <sheetView showGridLines="0" zoomScale="75" zoomScaleNormal="75" zoomScaleSheetLayoutView="50" workbookViewId="0" topLeftCell="A1">
      <selection activeCell="A1" sqref="A1:AE1"/>
    </sheetView>
  </sheetViews>
  <sheetFormatPr defaultColWidth="9.00390625" defaultRowHeight="24.75" customHeight="1"/>
  <cols>
    <col min="1" max="1" width="2.00390625" style="21" customWidth="1"/>
    <col min="2" max="14" width="3.625" style="21" customWidth="1"/>
    <col min="15" max="15" width="2.00390625" style="21" customWidth="1"/>
    <col min="16" max="33" width="3.625" style="21" customWidth="1"/>
    <col min="34" max="34" width="4.00390625" style="21" customWidth="1"/>
    <col min="35" max="35" width="4.125" style="21" customWidth="1"/>
    <col min="36" max="40" width="3.625" style="21" customWidth="1"/>
    <col min="41" max="41" width="4.25390625" style="21" customWidth="1"/>
    <col min="42" max="45" width="3.625" style="21" customWidth="1"/>
    <col min="46" max="59" width="4.625" style="21" customWidth="1"/>
    <col min="60" max="16384" width="3.625" style="21" customWidth="1"/>
  </cols>
  <sheetData>
    <row r="1" spans="2:59" ht="24.75" customHeight="1">
      <c r="B1" s="242" t="s">
        <v>410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3" t="s">
        <v>150</v>
      </c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56:59" ht="24.75" customHeight="1" thickBot="1">
      <c r="BD2" s="135" t="s">
        <v>39</v>
      </c>
      <c r="BE2" s="315"/>
      <c r="BF2" s="315"/>
      <c r="BG2" s="315"/>
    </row>
    <row r="3" spans="1:59" ht="24.75" customHeight="1">
      <c r="A3" s="104" t="s">
        <v>102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94" t="s">
        <v>151</v>
      </c>
      <c r="Q3" s="194"/>
      <c r="R3" s="194"/>
      <c r="S3" s="194"/>
      <c r="T3" s="194"/>
      <c r="U3" s="194"/>
      <c r="V3" s="194" t="s">
        <v>152</v>
      </c>
      <c r="W3" s="194"/>
      <c r="X3" s="194"/>
      <c r="Y3" s="194"/>
      <c r="Z3" s="194"/>
      <c r="AA3" s="194"/>
      <c r="AB3" s="194" t="s">
        <v>153</v>
      </c>
      <c r="AC3" s="194"/>
      <c r="AD3" s="194"/>
      <c r="AE3" s="194"/>
      <c r="AF3" s="194"/>
      <c r="AG3" s="194"/>
      <c r="AH3" s="194" t="s">
        <v>154</v>
      </c>
      <c r="AI3" s="194"/>
      <c r="AJ3" s="194"/>
      <c r="AK3" s="194"/>
      <c r="AL3" s="194"/>
      <c r="AM3" s="194"/>
      <c r="AN3" s="194" t="s">
        <v>155</v>
      </c>
      <c r="AO3" s="194"/>
      <c r="AP3" s="194"/>
      <c r="AQ3" s="194"/>
      <c r="AR3" s="194"/>
      <c r="AS3" s="194"/>
      <c r="AT3" s="194" t="s">
        <v>156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66"/>
    </row>
    <row r="4" spans="1:59" ht="24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55" t="s">
        <v>157</v>
      </c>
      <c r="Q4" s="155"/>
      <c r="R4" s="155" t="s">
        <v>113</v>
      </c>
      <c r="S4" s="155"/>
      <c r="T4" s="155" t="s">
        <v>114</v>
      </c>
      <c r="U4" s="155"/>
      <c r="V4" s="155" t="s">
        <v>157</v>
      </c>
      <c r="W4" s="155"/>
      <c r="X4" s="155" t="s">
        <v>113</v>
      </c>
      <c r="Y4" s="155"/>
      <c r="Z4" s="155" t="s">
        <v>114</v>
      </c>
      <c r="AA4" s="155"/>
      <c r="AB4" s="155" t="s">
        <v>157</v>
      </c>
      <c r="AC4" s="155"/>
      <c r="AD4" s="155" t="s">
        <v>113</v>
      </c>
      <c r="AE4" s="155"/>
      <c r="AF4" s="155" t="s">
        <v>114</v>
      </c>
      <c r="AG4" s="155"/>
      <c r="AH4" s="155" t="s">
        <v>157</v>
      </c>
      <c r="AI4" s="155"/>
      <c r="AJ4" s="155" t="s">
        <v>113</v>
      </c>
      <c r="AK4" s="155"/>
      <c r="AL4" s="155" t="s">
        <v>114</v>
      </c>
      <c r="AM4" s="155"/>
      <c r="AN4" s="155" t="s">
        <v>157</v>
      </c>
      <c r="AO4" s="155"/>
      <c r="AP4" s="155" t="s">
        <v>113</v>
      </c>
      <c r="AQ4" s="155"/>
      <c r="AR4" s="155" t="s">
        <v>114</v>
      </c>
      <c r="AS4" s="155"/>
      <c r="AT4" s="155" t="s">
        <v>157</v>
      </c>
      <c r="AU4" s="155"/>
      <c r="AV4" s="155" t="s">
        <v>158</v>
      </c>
      <c r="AW4" s="155"/>
      <c r="AX4" s="155" t="s">
        <v>159</v>
      </c>
      <c r="AY4" s="155"/>
      <c r="AZ4" s="155" t="s">
        <v>160</v>
      </c>
      <c r="BA4" s="155"/>
      <c r="BB4" s="155" t="s">
        <v>161</v>
      </c>
      <c r="BC4" s="155"/>
      <c r="BD4" s="155" t="s">
        <v>162</v>
      </c>
      <c r="BE4" s="155"/>
      <c r="BF4" s="155" t="s">
        <v>163</v>
      </c>
      <c r="BG4" s="161"/>
    </row>
    <row r="5" spans="2:59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</row>
    <row r="6" spans="2:59" ht="24.75" customHeight="1">
      <c r="B6" s="160" t="s">
        <v>164</v>
      </c>
      <c r="C6" s="160"/>
      <c r="D6" s="160"/>
      <c r="E6" s="160"/>
      <c r="F6" s="160"/>
      <c r="G6" s="26" t="s">
        <v>19</v>
      </c>
      <c r="H6" s="27" t="s">
        <v>227</v>
      </c>
      <c r="I6" s="160" t="s">
        <v>241</v>
      </c>
      <c r="J6" s="160"/>
      <c r="K6" s="160"/>
      <c r="L6" s="160"/>
      <c r="M6" s="160"/>
      <c r="O6" s="20"/>
      <c r="P6" s="238">
        <v>7289</v>
      </c>
      <c r="Q6" s="308"/>
      <c r="R6" s="308">
        <v>3379</v>
      </c>
      <c r="S6" s="308"/>
      <c r="T6" s="308">
        <v>3910</v>
      </c>
      <c r="U6" s="308"/>
      <c r="V6" s="308">
        <v>2082</v>
      </c>
      <c r="W6" s="308"/>
      <c r="X6" s="308">
        <v>852</v>
      </c>
      <c r="Y6" s="308"/>
      <c r="Z6" s="308">
        <v>1230</v>
      </c>
      <c r="AA6" s="308"/>
      <c r="AB6" s="308">
        <v>2171</v>
      </c>
      <c r="AC6" s="308"/>
      <c r="AD6" s="308">
        <v>944</v>
      </c>
      <c r="AE6" s="308"/>
      <c r="AF6" s="308">
        <v>1227</v>
      </c>
      <c r="AG6" s="308"/>
      <c r="AH6" s="308">
        <v>1569</v>
      </c>
      <c r="AI6" s="308"/>
      <c r="AJ6" s="308">
        <v>799</v>
      </c>
      <c r="AK6" s="308"/>
      <c r="AL6" s="308">
        <v>770</v>
      </c>
      <c r="AM6" s="308"/>
      <c r="AN6" s="308">
        <v>1286</v>
      </c>
      <c r="AO6" s="308"/>
      <c r="AP6" s="308">
        <v>712</v>
      </c>
      <c r="AQ6" s="308"/>
      <c r="AR6" s="308">
        <v>574</v>
      </c>
      <c r="AS6" s="308"/>
      <c r="AT6" s="308">
        <v>290</v>
      </c>
      <c r="AU6" s="308"/>
      <c r="AV6" s="308">
        <v>4</v>
      </c>
      <c r="AW6" s="308"/>
      <c r="AX6" s="308">
        <v>2</v>
      </c>
      <c r="AY6" s="308"/>
      <c r="AZ6" s="308">
        <v>121</v>
      </c>
      <c r="BA6" s="308"/>
      <c r="BB6" s="308">
        <v>52</v>
      </c>
      <c r="BC6" s="308"/>
      <c r="BD6" s="308">
        <v>104</v>
      </c>
      <c r="BE6" s="308"/>
      <c r="BF6" s="308">
        <v>7</v>
      </c>
      <c r="BG6" s="308"/>
    </row>
    <row r="7" spans="2:59" ht="24.75" customHeight="1">
      <c r="B7" s="19"/>
      <c r="C7" s="19"/>
      <c r="D7" s="19"/>
      <c r="E7" s="34"/>
      <c r="F7" s="34"/>
      <c r="G7" s="26" t="s">
        <v>19</v>
      </c>
      <c r="H7" s="27" t="s">
        <v>337</v>
      </c>
      <c r="I7" s="19"/>
      <c r="J7" s="89"/>
      <c r="K7" s="89"/>
      <c r="L7" s="89"/>
      <c r="M7" s="89"/>
      <c r="O7" s="20"/>
      <c r="P7" s="308">
        <v>8091</v>
      </c>
      <c r="Q7" s="308"/>
      <c r="R7" s="308">
        <v>3756</v>
      </c>
      <c r="S7" s="308"/>
      <c r="T7" s="308">
        <v>4335</v>
      </c>
      <c r="U7" s="308"/>
      <c r="V7" s="308">
        <v>2320</v>
      </c>
      <c r="W7" s="308"/>
      <c r="X7" s="308">
        <v>973</v>
      </c>
      <c r="Y7" s="308"/>
      <c r="Z7" s="308">
        <v>1347</v>
      </c>
      <c r="AA7" s="308"/>
      <c r="AB7" s="308">
        <v>2148</v>
      </c>
      <c r="AC7" s="308"/>
      <c r="AD7" s="308">
        <v>892</v>
      </c>
      <c r="AE7" s="308"/>
      <c r="AF7" s="308">
        <v>1256</v>
      </c>
      <c r="AG7" s="308"/>
      <c r="AH7" s="308">
        <v>1709</v>
      </c>
      <c r="AI7" s="308"/>
      <c r="AJ7" s="308">
        <v>861</v>
      </c>
      <c r="AK7" s="308"/>
      <c r="AL7" s="308">
        <v>848</v>
      </c>
      <c r="AM7" s="308"/>
      <c r="AN7" s="308">
        <v>1694</v>
      </c>
      <c r="AO7" s="308"/>
      <c r="AP7" s="308">
        <v>908</v>
      </c>
      <c r="AQ7" s="308"/>
      <c r="AR7" s="308">
        <v>786</v>
      </c>
      <c r="AS7" s="308"/>
      <c r="AT7" s="308">
        <v>300</v>
      </c>
      <c r="AU7" s="308"/>
      <c r="AV7" s="308">
        <v>4</v>
      </c>
      <c r="AW7" s="308"/>
      <c r="AX7" s="308">
        <v>5</v>
      </c>
      <c r="AY7" s="308"/>
      <c r="AZ7" s="308">
        <v>123</v>
      </c>
      <c r="BA7" s="308"/>
      <c r="BB7" s="308">
        <v>47</v>
      </c>
      <c r="BC7" s="308"/>
      <c r="BD7" s="308">
        <v>114</v>
      </c>
      <c r="BE7" s="308"/>
      <c r="BF7" s="308">
        <v>7</v>
      </c>
      <c r="BG7" s="308"/>
    </row>
    <row r="8" spans="1:59" s="37" customFormat="1" ht="24.75" customHeight="1">
      <c r="A8" s="66"/>
      <c r="B8" s="67"/>
      <c r="C8" s="67"/>
      <c r="D8" s="67"/>
      <c r="E8" s="74"/>
      <c r="F8" s="74"/>
      <c r="G8" s="68" t="s">
        <v>19</v>
      </c>
      <c r="H8" s="69" t="s">
        <v>338</v>
      </c>
      <c r="I8" s="67"/>
      <c r="J8" s="74"/>
      <c r="K8" s="74"/>
      <c r="L8" s="74"/>
      <c r="M8" s="74"/>
      <c r="N8" s="76"/>
      <c r="O8" s="70"/>
      <c r="P8" s="311">
        <f>SUM(P12,P18,P27,P35,P41,P44)</f>
        <v>8459</v>
      </c>
      <c r="Q8" s="311"/>
      <c r="R8" s="311">
        <f>SUM(R12,R18,R27,R35,R41,R44)</f>
        <v>3901</v>
      </c>
      <c r="S8" s="311"/>
      <c r="T8" s="311">
        <f>SUM(T12,T18,T27,T35,T41,T44)</f>
        <v>4558</v>
      </c>
      <c r="U8" s="311"/>
      <c r="V8" s="311">
        <f>SUM(V12,V18,V27,V35,V41,V44)</f>
        <v>2254</v>
      </c>
      <c r="W8" s="311"/>
      <c r="X8" s="311">
        <f>SUM(X12,X18,X27,X35,X41,X44)</f>
        <v>934</v>
      </c>
      <c r="Y8" s="311"/>
      <c r="Z8" s="311">
        <f>SUM(Z12,Z18,Z27,Z35,Z41,Z44)</f>
        <v>1320</v>
      </c>
      <c r="AA8" s="311"/>
      <c r="AB8" s="311">
        <f>SUM(AB12,AB18,AB27,AB35,AB41,AB44)</f>
        <v>2364</v>
      </c>
      <c r="AC8" s="311"/>
      <c r="AD8" s="311">
        <f>SUM(AD12,AD18,AD27,AD35,AD41,AD44)</f>
        <v>987</v>
      </c>
      <c r="AE8" s="311"/>
      <c r="AF8" s="311">
        <f>SUM(AF12,AF18,AF27,AF35,AF41,AF44)</f>
        <v>1377</v>
      </c>
      <c r="AG8" s="311"/>
      <c r="AH8" s="311">
        <f>SUM(AH12,AH18,AH27,AH35,AH41,AH44)</f>
        <v>1658</v>
      </c>
      <c r="AI8" s="311"/>
      <c r="AJ8" s="311">
        <f>SUM(AJ12,AJ18,AJ27,AJ35,AJ41,AJ44)</f>
        <v>816</v>
      </c>
      <c r="AK8" s="311"/>
      <c r="AL8" s="311">
        <f>SUM(AL12,AL18,AL27,AL35,AL41,AL44)</f>
        <v>842</v>
      </c>
      <c r="AM8" s="311"/>
      <c r="AN8" s="311">
        <f>SUM(AN12,AN18,AN27,AN35,AN41,AN44)</f>
        <v>1896</v>
      </c>
      <c r="AO8" s="311"/>
      <c r="AP8" s="311">
        <f>SUM(AP12,AP18,AP27,AP35,AP41,AP44)</f>
        <v>1001</v>
      </c>
      <c r="AQ8" s="311"/>
      <c r="AR8" s="311">
        <f>SUM(AR12,AR18,AR27,AR35,AR41,AR44)</f>
        <v>895</v>
      </c>
      <c r="AS8" s="311"/>
      <c r="AT8" s="311">
        <f>SUM(AT12,AT18,AT27,AT35)</f>
        <v>291</v>
      </c>
      <c r="AU8" s="311"/>
      <c r="AV8" s="311">
        <f>SUM(AV12,AV18,AV27,AV35)</f>
        <v>4</v>
      </c>
      <c r="AW8" s="311"/>
      <c r="AX8" s="311">
        <f>SUM(AX12,AX18,AX27,AX35)</f>
        <v>5</v>
      </c>
      <c r="AY8" s="311"/>
      <c r="AZ8" s="311">
        <f>SUM(AZ12,AZ18,AZ27,AZ35)</f>
        <v>122</v>
      </c>
      <c r="BA8" s="311"/>
      <c r="BB8" s="311">
        <f>SUM(BB12,BB18,BB27,BB35)</f>
        <v>54</v>
      </c>
      <c r="BC8" s="311"/>
      <c r="BD8" s="311">
        <f>SUM(BD12,BD18,BD27,BD35)</f>
        <v>103</v>
      </c>
      <c r="BE8" s="311"/>
      <c r="BF8" s="311">
        <f>SUM(BF12,BF18,BF27,BF35)</f>
        <v>3</v>
      </c>
      <c r="BG8" s="311"/>
    </row>
    <row r="9" spans="2:59" s="37" customFormat="1" ht="18" customHeight="1">
      <c r="B9" s="22"/>
      <c r="C9" s="22"/>
      <c r="D9" s="22"/>
      <c r="E9" s="22"/>
      <c r="F9" s="49"/>
      <c r="G9" s="49"/>
      <c r="H9" s="23"/>
      <c r="I9" s="24"/>
      <c r="J9" s="22"/>
      <c r="K9" s="49"/>
      <c r="L9" s="49"/>
      <c r="M9" s="49"/>
      <c r="N9" s="49"/>
      <c r="O9" s="25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2:59" ht="24.75" customHeight="1">
      <c r="B10" s="220" t="s">
        <v>344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73"/>
      <c r="N10" s="73"/>
      <c r="O10" s="72"/>
      <c r="P10" s="314">
        <f>SUM(P12,P18,P27,P35)</f>
        <v>8172</v>
      </c>
      <c r="Q10" s="314"/>
      <c r="R10" s="314">
        <f>SUM(R12,R18,R27,R35)</f>
        <v>3738</v>
      </c>
      <c r="S10" s="314"/>
      <c r="T10" s="314">
        <f>SUM(T12,T18,T27,T35)</f>
        <v>4434</v>
      </c>
      <c r="U10" s="314"/>
      <c r="V10" s="314">
        <f>SUM(V12,V18,V27,V35)</f>
        <v>2254</v>
      </c>
      <c r="W10" s="314"/>
      <c r="X10" s="314">
        <f>SUM(X12,X18,X27,X35)</f>
        <v>934</v>
      </c>
      <c r="Y10" s="314"/>
      <c r="Z10" s="314">
        <f>SUM(Z12,Z18,Z27,Z35)</f>
        <v>1320</v>
      </c>
      <c r="AA10" s="314"/>
      <c r="AB10" s="314">
        <f>SUM(AB12,AB18,AB27,AB35)</f>
        <v>2364</v>
      </c>
      <c r="AC10" s="314"/>
      <c r="AD10" s="314">
        <f>SUM(AD12,AD18,AD27,AD35)</f>
        <v>987</v>
      </c>
      <c r="AE10" s="314"/>
      <c r="AF10" s="314">
        <f>SUM(AF12,AF18,AF27,AF35)</f>
        <v>1377</v>
      </c>
      <c r="AG10" s="314"/>
      <c r="AH10" s="314">
        <f>SUM(AH12,AH18,AH27,AH35)</f>
        <v>1658</v>
      </c>
      <c r="AI10" s="314"/>
      <c r="AJ10" s="314">
        <f>SUM(AJ12,AJ18,AJ27,AJ35)</f>
        <v>816</v>
      </c>
      <c r="AK10" s="314"/>
      <c r="AL10" s="314">
        <f>SUM(AL12,AL18,AL27,AL35)</f>
        <v>842</v>
      </c>
      <c r="AM10" s="314"/>
      <c r="AN10" s="314">
        <f>SUM(AN12,AN18,AN27,AN35)</f>
        <v>1896</v>
      </c>
      <c r="AO10" s="314"/>
      <c r="AP10" s="314">
        <f>SUM(AP12,AP18,AP27,AP35)</f>
        <v>1001</v>
      </c>
      <c r="AQ10" s="314"/>
      <c r="AR10" s="314">
        <f>SUM(AR12,AR18,AR27,AR35)</f>
        <v>895</v>
      </c>
      <c r="AS10" s="314"/>
      <c r="AT10" s="314">
        <f>SUM(AT12,AT18,AT27,AT35)</f>
        <v>291</v>
      </c>
      <c r="AU10" s="314"/>
      <c r="AV10" s="314">
        <f>SUM(AV12,AV18,AV27,AV35)</f>
        <v>4</v>
      </c>
      <c r="AW10" s="314"/>
      <c r="AX10" s="314">
        <f>SUM(AX12,AX18,AX27,AX35)</f>
        <v>5</v>
      </c>
      <c r="AY10" s="314"/>
      <c r="AZ10" s="314">
        <f>SUM(AZ12,AZ18,AZ27,AZ35)</f>
        <v>122</v>
      </c>
      <c r="BA10" s="314"/>
      <c r="BB10" s="314">
        <f>SUM(BB12,BB18,BB27,BB35)</f>
        <v>54</v>
      </c>
      <c r="BC10" s="314"/>
      <c r="BD10" s="314">
        <f>SUM(BD12,BD18,BD27,BD35)</f>
        <v>103</v>
      </c>
      <c r="BE10" s="314"/>
      <c r="BF10" s="314">
        <f>SUM(BF12,BF18,BF27,BF35)</f>
        <v>3</v>
      </c>
      <c r="BG10" s="314"/>
    </row>
    <row r="11" spans="2:59" ht="15" customHeight="1">
      <c r="B11" s="48"/>
      <c r="C11" s="48"/>
      <c r="D11" s="48"/>
      <c r="E11" s="48"/>
      <c r="F11" s="48"/>
      <c r="G11" s="48"/>
      <c r="H11" s="48"/>
      <c r="I11" s="19"/>
      <c r="J11" s="19"/>
      <c r="K11" s="19"/>
      <c r="L11" s="19"/>
      <c r="M11" s="19"/>
      <c r="N11" s="19"/>
      <c r="O11" s="2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3:59" ht="24.75" customHeight="1">
      <c r="C12" s="318" t="s">
        <v>165</v>
      </c>
      <c r="D12" s="318"/>
      <c r="E12" s="318"/>
      <c r="F12" s="318"/>
      <c r="G12" s="318"/>
      <c r="H12" s="318"/>
      <c r="I12" s="318"/>
      <c r="J12" s="318"/>
      <c r="K12" s="318"/>
      <c r="L12" s="318"/>
      <c r="M12" s="82"/>
      <c r="N12" s="82"/>
      <c r="O12" s="83"/>
      <c r="P12" s="309">
        <f>SUM(P13:Q16)</f>
        <v>464</v>
      </c>
      <c r="Q12" s="309"/>
      <c r="R12" s="309">
        <f>SUM(R13:S16)</f>
        <v>67</v>
      </c>
      <c r="S12" s="309"/>
      <c r="T12" s="309">
        <f>SUM(T13:U16)</f>
        <v>397</v>
      </c>
      <c r="U12" s="309"/>
      <c r="V12" s="309">
        <f>SUM(V13:W16)</f>
        <v>221</v>
      </c>
      <c r="W12" s="309"/>
      <c r="X12" s="309">
        <f>SUM(X13:Y16)</f>
        <v>37</v>
      </c>
      <c r="Y12" s="309"/>
      <c r="Z12" s="309">
        <f>SUM(Z13:AA16)</f>
        <v>184</v>
      </c>
      <c r="AA12" s="309"/>
      <c r="AB12" s="309">
        <f>SUM(AB13:AC16)</f>
        <v>243</v>
      </c>
      <c r="AC12" s="309"/>
      <c r="AD12" s="309">
        <f>SUM(AD13:AE16)</f>
        <v>30</v>
      </c>
      <c r="AE12" s="309"/>
      <c r="AF12" s="309">
        <f>SUM(AF13:AG16)</f>
        <v>213</v>
      </c>
      <c r="AG12" s="309"/>
      <c r="AH12" s="309" t="s">
        <v>345</v>
      </c>
      <c r="AI12" s="309"/>
      <c r="AJ12" s="309" t="s">
        <v>345</v>
      </c>
      <c r="AK12" s="309"/>
      <c r="AL12" s="309" t="s">
        <v>345</v>
      </c>
      <c r="AM12" s="309"/>
      <c r="AN12" s="309" t="s">
        <v>345</v>
      </c>
      <c r="AO12" s="309"/>
      <c r="AP12" s="309" t="s">
        <v>345</v>
      </c>
      <c r="AQ12" s="309"/>
      <c r="AR12" s="309" t="s">
        <v>345</v>
      </c>
      <c r="AS12" s="309"/>
      <c r="AT12" s="309">
        <f>SUM(AV12:BG12)</f>
        <v>39</v>
      </c>
      <c r="AU12" s="309"/>
      <c r="AV12" s="309">
        <v>1</v>
      </c>
      <c r="AW12" s="309"/>
      <c r="AX12" s="309" t="s">
        <v>0</v>
      </c>
      <c r="AY12" s="309"/>
      <c r="AZ12" s="309">
        <v>13</v>
      </c>
      <c r="BA12" s="309"/>
      <c r="BB12" s="309">
        <v>10</v>
      </c>
      <c r="BC12" s="309"/>
      <c r="BD12" s="309">
        <v>12</v>
      </c>
      <c r="BE12" s="309"/>
      <c r="BF12" s="309">
        <v>3</v>
      </c>
      <c r="BG12" s="309"/>
    </row>
    <row r="13" spans="2:59" ht="24.75" customHeight="1">
      <c r="B13" s="19"/>
      <c r="C13" s="19"/>
      <c r="D13" s="203" t="s">
        <v>369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"/>
      <c r="P13" s="308">
        <f>SUM(R13:U13)</f>
        <v>79</v>
      </c>
      <c r="Q13" s="308"/>
      <c r="R13" s="308">
        <v>8</v>
      </c>
      <c r="S13" s="308"/>
      <c r="T13" s="308">
        <v>71</v>
      </c>
      <c r="U13" s="308"/>
      <c r="V13" s="308">
        <f>SUM(X13:AA13)</f>
        <v>36</v>
      </c>
      <c r="W13" s="308"/>
      <c r="X13" s="308">
        <v>7</v>
      </c>
      <c r="Y13" s="308"/>
      <c r="Z13" s="308">
        <v>29</v>
      </c>
      <c r="AA13" s="308"/>
      <c r="AB13" s="308">
        <f>SUM(AD13:AG13)</f>
        <v>43</v>
      </c>
      <c r="AC13" s="308"/>
      <c r="AD13" s="308">
        <v>1</v>
      </c>
      <c r="AE13" s="308"/>
      <c r="AF13" s="308">
        <v>42</v>
      </c>
      <c r="AG13" s="308"/>
      <c r="AH13" s="308" t="s">
        <v>345</v>
      </c>
      <c r="AI13" s="308"/>
      <c r="AJ13" s="308" t="s">
        <v>345</v>
      </c>
      <c r="AK13" s="308"/>
      <c r="AL13" s="308" t="s">
        <v>345</v>
      </c>
      <c r="AM13" s="308"/>
      <c r="AN13" s="308" t="s">
        <v>345</v>
      </c>
      <c r="AO13" s="308"/>
      <c r="AP13" s="308" t="s">
        <v>345</v>
      </c>
      <c r="AQ13" s="308"/>
      <c r="AR13" s="308" t="s">
        <v>345</v>
      </c>
      <c r="AS13" s="308"/>
      <c r="AT13" s="308" t="s">
        <v>345</v>
      </c>
      <c r="AU13" s="308"/>
      <c r="AV13" s="308" t="s">
        <v>345</v>
      </c>
      <c r="AW13" s="308"/>
      <c r="AX13" s="308" t="s">
        <v>345</v>
      </c>
      <c r="AY13" s="308"/>
      <c r="AZ13" s="308" t="s">
        <v>345</v>
      </c>
      <c r="BA13" s="308"/>
      <c r="BB13" s="308" t="s">
        <v>345</v>
      </c>
      <c r="BC13" s="308"/>
      <c r="BD13" s="308" t="s">
        <v>345</v>
      </c>
      <c r="BE13" s="308"/>
      <c r="BF13" s="308" t="s">
        <v>345</v>
      </c>
      <c r="BG13" s="308"/>
    </row>
    <row r="14" spans="2:59" ht="24.75" customHeight="1">
      <c r="B14" s="19"/>
      <c r="C14" s="19"/>
      <c r="D14" s="203" t="s">
        <v>166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"/>
      <c r="P14" s="308">
        <f>SUM(R14:U14)</f>
        <v>168</v>
      </c>
      <c r="Q14" s="308"/>
      <c r="R14" s="308">
        <v>19</v>
      </c>
      <c r="S14" s="308"/>
      <c r="T14" s="308">
        <v>149</v>
      </c>
      <c r="U14" s="308"/>
      <c r="V14" s="308">
        <f>SUM(X14:AA14)</f>
        <v>75</v>
      </c>
      <c r="W14" s="308"/>
      <c r="X14" s="308">
        <v>11</v>
      </c>
      <c r="Y14" s="308"/>
      <c r="Z14" s="308">
        <v>64</v>
      </c>
      <c r="AA14" s="308"/>
      <c r="AB14" s="308">
        <f>SUM(AD14:AG14)</f>
        <v>93</v>
      </c>
      <c r="AC14" s="308"/>
      <c r="AD14" s="308">
        <v>8</v>
      </c>
      <c r="AE14" s="308"/>
      <c r="AF14" s="308">
        <v>85</v>
      </c>
      <c r="AG14" s="308"/>
      <c r="AH14" s="308" t="s">
        <v>345</v>
      </c>
      <c r="AI14" s="308"/>
      <c r="AJ14" s="308" t="s">
        <v>345</v>
      </c>
      <c r="AK14" s="308"/>
      <c r="AL14" s="308" t="s">
        <v>345</v>
      </c>
      <c r="AM14" s="308"/>
      <c r="AN14" s="308" t="s">
        <v>345</v>
      </c>
      <c r="AO14" s="308"/>
      <c r="AP14" s="308" t="s">
        <v>345</v>
      </c>
      <c r="AQ14" s="308"/>
      <c r="AR14" s="308" t="s">
        <v>345</v>
      </c>
      <c r="AS14" s="308"/>
      <c r="AT14" s="308" t="s">
        <v>345</v>
      </c>
      <c r="AU14" s="308"/>
      <c r="AV14" s="308" t="s">
        <v>345</v>
      </c>
      <c r="AW14" s="308"/>
      <c r="AX14" s="308" t="s">
        <v>345</v>
      </c>
      <c r="AY14" s="308"/>
      <c r="AZ14" s="308" t="s">
        <v>345</v>
      </c>
      <c r="BA14" s="308"/>
      <c r="BB14" s="308" t="s">
        <v>345</v>
      </c>
      <c r="BC14" s="308"/>
      <c r="BD14" s="308" t="s">
        <v>345</v>
      </c>
      <c r="BE14" s="308"/>
      <c r="BF14" s="308" t="s">
        <v>345</v>
      </c>
      <c r="BG14" s="308"/>
    </row>
    <row r="15" spans="2:59" ht="24.75" customHeight="1">
      <c r="B15" s="19"/>
      <c r="C15" s="19"/>
      <c r="D15" s="203" t="s">
        <v>167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"/>
      <c r="P15" s="308">
        <f>SUM(R15:U15)</f>
        <v>133</v>
      </c>
      <c r="Q15" s="308"/>
      <c r="R15" s="308">
        <v>15</v>
      </c>
      <c r="S15" s="308"/>
      <c r="T15" s="308">
        <v>118</v>
      </c>
      <c r="U15" s="308"/>
      <c r="V15" s="308">
        <f>SUM(X15:AA15)</f>
        <v>69</v>
      </c>
      <c r="W15" s="308"/>
      <c r="X15" s="308">
        <v>6</v>
      </c>
      <c r="Y15" s="308"/>
      <c r="Z15" s="308">
        <v>63</v>
      </c>
      <c r="AA15" s="308"/>
      <c r="AB15" s="308">
        <f>SUM(AD15:AG15)</f>
        <v>64</v>
      </c>
      <c r="AC15" s="308"/>
      <c r="AD15" s="308">
        <v>9</v>
      </c>
      <c r="AE15" s="308"/>
      <c r="AF15" s="308">
        <v>55</v>
      </c>
      <c r="AG15" s="308"/>
      <c r="AH15" s="308" t="s">
        <v>345</v>
      </c>
      <c r="AI15" s="308"/>
      <c r="AJ15" s="308" t="s">
        <v>345</v>
      </c>
      <c r="AK15" s="308"/>
      <c r="AL15" s="308" t="s">
        <v>345</v>
      </c>
      <c r="AM15" s="308"/>
      <c r="AN15" s="308" t="s">
        <v>345</v>
      </c>
      <c r="AO15" s="308"/>
      <c r="AP15" s="308" t="s">
        <v>345</v>
      </c>
      <c r="AQ15" s="308"/>
      <c r="AR15" s="308" t="s">
        <v>345</v>
      </c>
      <c r="AS15" s="308"/>
      <c r="AT15" s="308" t="s">
        <v>345</v>
      </c>
      <c r="AU15" s="308"/>
      <c r="AV15" s="308" t="s">
        <v>345</v>
      </c>
      <c r="AW15" s="308"/>
      <c r="AX15" s="308" t="s">
        <v>345</v>
      </c>
      <c r="AY15" s="308"/>
      <c r="AZ15" s="308" t="s">
        <v>345</v>
      </c>
      <c r="BA15" s="308"/>
      <c r="BB15" s="308" t="s">
        <v>345</v>
      </c>
      <c r="BC15" s="308"/>
      <c r="BD15" s="308" t="s">
        <v>345</v>
      </c>
      <c r="BE15" s="308"/>
      <c r="BF15" s="308" t="s">
        <v>345</v>
      </c>
      <c r="BG15" s="308"/>
    </row>
    <row r="16" spans="2:59" ht="24.75" customHeight="1">
      <c r="B16" s="19"/>
      <c r="C16" s="19"/>
      <c r="D16" s="203" t="s">
        <v>168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"/>
      <c r="P16" s="308">
        <f>SUM(R16:U16)</f>
        <v>84</v>
      </c>
      <c r="Q16" s="308"/>
      <c r="R16" s="308">
        <v>25</v>
      </c>
      <c r="S16" s="308"/>
      <c r="T16" s="308">
        <v>59</v>
      </c>
      <c r="U16" s="308"/>
      <c r="V16" s="308">
        <f>SUM(X16:AA16)</f>
        <v>41</v>
      </c>
      <c r="W16" s="308"/>
      <c r="X16" s="308">
        <v>13</v>
      </c>
      <c r="Y16" s="308"/>
      <c r="Z16" s="308">
        <v>28</v>
      </c>
      <c r="AA16" s="308"/>
      <c r="AB16" s="308">
        <f>SUM(AD16:AG16)</f>
        <v>43</v>
      </c>
      <c r="AC16" s="308"/>
      <c r="AD16" s="308">
        <v>12</v>
      </c>
      <c r="AE16" s="308"/>
      <c r="AF16" s="308">
        <v>31</v>
      </c>
      <c r="AG16" s="308"/>
      <c r="AH16" s="308" t="s">
        <v>345</v>
      </c>
      <c r="AI16" s="308"/>
      <c r="AJ16" s="308" t="s">
        <v>345</v>
      </c>
      <c r="AK16" s="308"/>
      <c r="AL16" s="308" t="s">
        <v>345</v>
      </c>
      <c r="AM16" s="308"/>
      <c r="AN16" s="308" t="s">
        <v>345</v>
      </c>
      <c r="AO16" s="308"/>
      <c r="AP16" s="308" t="s">
        <v>345</v>
      </c>
      <c r="AQ16" s="308"/>
      <c r="AR16" s="308" t="s">
        <v>345</v>
      </c>
      <c r="AS16" s="308"/>
      <c r="AT16" s="308" t="s">
        <v>345</v>
      </c>
      <c r="AU16" s="308"/>
      <c r="AV16" s="308" t="s">
        <v>345</v>
      </c>
      <c r="AW16" s="308"/>
      <c r="AX16" s="308" t="s">
        <v>345</v>
      </c>
      <c r="AY16" s="308"/>
      <c r="AZ16" s="308" t="s">
        <v>345</v>
      </c>
      <c r="BA16" s="308"/>
      <c r="BB16" s="308" t="s">
        <v>345</v>
      </c>
      <c r="BC16" s="308"/>
      <c r="BD16" s="308" t="s">
        <v>345</v>
      </c>
      <c r="BE16" s="308"/>
      <c r="BF16" s="308" t="s">
        <v>345</v>
      </c>
      <c r="BG16" s="308"/>
    </row>
    <row r="17" spans="2:59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</row>
    <row r="18" spans="3:59" ht="24.75" customHeight="1">
      <c r="C18" s="318" t="s">
        <v>169</v>
      </c>
      <c r="D18" s="318"/>
      <c r="E18" s="318"/>
      <c r="F18" s="318"/>
      <c r="G18" s="318"/>
      <c r="H18" s="318"/>
      <c r="I18" s="318"/>
      <c r="J18" s="318"/>
      <c r="K18" s="318"/>
      <c r="L18" s="318"/>
      <c r="M18" s="82"/>
      <c r="N18" s="82"/>
      <c r="O18" s="83"/>
      <c r="P18" s="309">
        <f aca="true" t="shared" si="0" ref="P18:P25">SUM(R18:U18)</f>
        <v>2608</v>
      </c>
      <c r="Q18" s="309"/>
      <c r="R18" s="309">
        <f>SUM(R19:S25)</f>
        <v>1449</v>
      </c>
      <c r="S18" s="309"/>
      <c r="T18" s="309">
        <f>SUM(T19:U25)</f>
        <v>1159</v>
      </c>
      <c r="U18" s="309"/>
      <c r="V18" s="309">
        <f aca="true" t="shared" si="1" ref="V18:V25">SUM(X18:AA18)</f>
        <v>578</v>
      </c>
      <c r="W18" s="309"/>
      <c r="X18" s="309">
        <f>SUM(X19:Y25)</f>
        <v>301</v>
      </c>
      <c r="Y18" s="309"/>
      <c r="Z18" s="309">
        <f>SUM(Z19:AA25)</f>
        <v>277</v>
      </c>
      <c r="AA18" s="309"/>
      <c r="AB18" s="309">
        <f aca="true" t="shared" si="2" ref="AB18:AB25">SUM(AD18:AG18)</f>
        <v>668</v>
      </c>
      <c r="AC18" s="309"/>
      <c r="AD18" s="309">
        <f>SUM(AD19:AE25)</f>
        <v>385</v>
      </c>
      <c r="AE18" s="309"/>
      <c r="AF18" s="309">
        <f>SUM(AF19:AG25)</f>
        <v>283</v>
      </c>
      <c r="AG18" s="309"/>
      <c r="AH18" s="309">
        <f aca="true" t="shared" si="3" ref="AH18:AH25">SUM(AJ18:AM18)</f>
        <v>608</v>
      </c>
      <c r="AI18" s="309"/>
      <c r="AJ18" s="309">
        <f>SUM(AJ19:AK25)</f>
        <v>334</v>
      </c>
      <c r="AK18" s="309"/>
      <c r="AL18" s="309">
        <f>SUM(AL19:AM25)</f>
        <v>274</v>
      </c>
      <c r="AM18" s="309"/>
      <c r="AN18" s="309">
        <f aca="true" t="shared" si="4" ref="AN18:AN25">SUM(AP18:AS18)</f>
        <v>754</v>
      </c>
      <c r="AO18" s="309"/>
      <c r="AP18" s="309">
        <f>SUM(AP19:AQ25)</f>
        <v>429</v>
      </c>
      <c r="AQ18" s="309"/>
      <c r="AR18" s="309">
        <f>SUM(AR19:AS25)</f>
        <v>325</v>
      </c>
      <c r="AS18" s="309"/>
      <c r="AT18" s="309">
        <f>SUM(AV18:BG18)</f>
        <v>93</v>
      </c>
      <c r="AU18" s="309"/>
      <c r="AV18" s="309">
        <v>1</v>
      </c>
      <c r="AW18" s="309"/>
      <c r="AX18" s="309" t="s">
        <v>0</v>
      </c>
      <c r="AY18" s="309"/>
      <c r="AZ18" s="309">
        <v>44</v>
      </c>
      <c r="BA18" s="309"/>
      <c r="BB18" s="309">
        <v>22</v>
      </c>
      <c r="BC18" s="309"/>
      <c r="BD18" s="309">
        <v>26</v>
      </c>
      <c r="BE18" s="309"/>
      <c r="BF18" s="309" t="s">
        <v>0</v>
      </c>
      <c r="BG18" s="309"/>
    </row>
    <row r="19" spans="2:59" ht="24.75" customHeight="1">
      <c r="B19" s="19"/>
      <c r="C19" s="19"/>
      <c r="D19" s="203" t="s">
        <v>170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"/>
      <c r="P19" s="308">
        <f t="shared" si="0"/>
        <v>400</v>
      </c>
      <c r="Q19" s="308"/>
      <c r="R19" s="308">
        <v>196</v>
      </c>
      <c r="S19" s="308"/>
      <c r="T19" s="308">
        <v>204</v>
      </c>
      <c r="U19" s="308"/>
      <c r="V19" s="308">
        <f t="shared" si="1"/>
        <v>74</v>
      </c>
      <c r="W19" s="308"/>
      <c r="X19" s="308">
        <v>44</v>
      </c>
      <c r="Y19" s="308"/>
      <c r="Z19" s="308">
        <v>30</v>
      </c>
      <c r="AA19" s="308"/>
      <c r="AB19" s="308">
        <f t="shared" si="2"/>
        <v>92</v>
      </c>
      <c r="AC19" s="308"/>
      <c r="AD19" s="308">
        <v>49</v>
      </c>
      <c r="AE19" s="308"/>
      <c r="AF19" s="308">
        <v>43</v>
      </c>
      <c r="AG19" s="308"/>
      <c r="AH19" s="308">
        <f t="shared" si="3"/>
        <v>101</v>
      </c>
      <c r="AI19" s="308"/>
      <c r="AJ19" s="308">
        <v>38</v>
      </c>
      <c r="AK19" s="308"/>
      <c r="AL19" s="308">
        <v>63</v>
      </c>
      <c r="AM19" s="308"/>
      <c r="AN19" s="308">
        <f t="shared" si="4"/>
        <v>133</v>
      </c>
      <c r="AO19" s="308"/>
      <c r="AP19" s="308">
        <v>65</v>
      </c>
      <c r="AQ19" s="308"/>
      <c r="AR19" s="308">
        <v>68</v>
      </c>
      <c r="AS19" s="308"/>
      <c r="AT19" s="308" t="s">
        <v>345</v>
      </c>
      <c r="AU19" s="308"/>
      <c r="AV19" s="308" t="s">
        <v>345</v>
      </c>
      <c r="AW19" s="308"/>
      <c r="AX19" s="308" t="s">
        <v>345</v>
      </c>
      <c r="AY19" s="308"/>
      <c r="AZ19" s="308" t="s">
        <v>345</v>
      </c>
      <c r="BA19" s="308"/>
      <c r="BB19" s="308" t="s">
        <v>345</v>
      </c>
      <c r="BC19" s="308"/>
      <c r="BD19" s="308" t="s">
        <v>345</v>
      </c>
      <c r="BE19" s="308"/>
      <c r="BF19" s="308" t="s">
        <v>345</v>
      </c>
      <c r="BG19" s="308"/>
    </row>
    <row r="20" spans="2:59" ht="24.75" customHeight="1">
      <c r="B20" s="19"/>
      <c r="C20" s="19"/>
      <c r="D20" s="203" t="s">
        <v>171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"/>
      <c r="P20" s="308">
        <f t="shared" si="0"/>
        <v>173</v>
      </c>
      <c r="Q20" s="308"/>
      <c r="R20" s="308">
        <v>87</v>
      </c>
      <c r="S20" s="308"/>
      <c r="T20" s="308">
        <v>86</v>
      </c>
      <c r="U20" s="308"/>
      <c r="V20" s="308">
        <f t="shared" si="1"/>
        <v>45</v>
      </c>
      <c r="W20" s="308"/>
      <c r="X20" s="308">
        <v>17</v>
      </c>
      <c r="Y20" s="308"/>
      <c r="Z20" s="308">
        <v>28</v>
      </c>
      <c r="AA20" s="308"/>
      <c r="AB20" s="308">
        <f t="shared" si="2"/>
        <v>36</v>
      </c>
      <c r="AC20" s="308"/>
      <c r="AD20" s="308">
        <v>21</v>
      </c>
      <c r="AE20" s="308"/>
      <c r="AF20" s="308">
        <v>15</v>
      </c>
      <c r="AG20" s="308"/>
      <c r="AH20" s="308">
        <f t="shared" si="3"/>
        <v>37</v>
      </c>
      <c r="AI20" s="308"/>
      <c r="AJ20" s="308">
        <v>21</v>
      </c>
      <c r="AK20" s="308"/>
      <c r="AL20" s="308">
        <v>16</v>
      </c>
      <c r="AM20" s="308"/>
      <c r="AN20" s="308">
        <f t="shared" si="4"/>
        <v>55</v>
      </c>
      <c r="AO20" s="308"/>
      <c r="AP20" s="308">
        <v>28</v>
      </c>
      <c r="AQ20" s="308"/>
      <c r="AR20" s="308">
        <v>27</v>
      </c>
      <c r="AS20" s="308"/>
      <c r="AT20" s="308" t="s">
        <v>345</v>
      </c>
      <c r="AU20" s="308"/>
      <c r="AV20" s="308" t="s">
        <v>345</v>
      </c>
      <c r="AW20" s="308"/>
      <c r="AX20" s="308" t="s">
        <v>345</v>
      </c>
      <c r="AY20" s="308"/>
      <c r="AZ20" s="308" t="s">
        <v>345</v>
      </c>
      <c r="BA20" s="308"/>
      <c r="BB20" s="308" t="s">
        <v>345</v>
      </c>
      <c r="BC20" s="308"/>
      <c r="BD20" s="308" t="s">
        <v>345</v>
      </c>
      <c r="BE20" s="308"/>
      <c r="BF20" s="308" t="s">
        <v>345</v>
      </c>
      <c r="BG20" s="308"/>
    </row>
    <row r="21" spans="2:59" ht="24.75" customHeight="1">
      <c r="B21" s="19"/>
      <c r="C21" s="19"/>
      <c r="D21" s="203" t="s">
        <v>172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"/>
      <c r="P21" s="308">
        <f t="shared" si="0"/>
        <v>586</v>
      </c>
      <c r="Q21" s="308"/>
      <c r="R21" s="308">
        <v>438</v>
      </c>
      <c r="S21" s="308"/>
      <c r="T21" s="308">
        <v>148</v>
      </c>
      <c r="U21" s="308"/>
      <c r="V21" s="308">
        <f t="shared" si="1"/>
        <v>133</v>
      </c>
      <c r="W21" s="308"/>
      <c r="X21" s="308">
        <v>89</v>
      </c>
      <c r="Y21" s="308"/>
      <c r="Z21" s="308">
        <v>44</v>
      </c>
      <c r="AA21" s="308"/>
      <c r="AB21" s="308">
        <f t="shared" si="2"/>
        <v>145</v>
      </c>
      <c r="AC21" s="308"/>
      <c r="AD21" s="308">
        <v>113</v>
      </c>
      <c r="AE21" s="308"/>
      <c r="AF21" s="308">
        <v>32</v>
      </c>
      <c r="AG21" s="308"/>
      <c r="AH21" s="308">
        <f t="shared" si="3"/>
        <v>153</v>
      </c>
      <c r="AI21" s="308"/>
      <c r="AJ21" s="308">
        <v>116</v>
      </c>
      <c r="AK21" s="308"/>
      <c r="AL21" s="308">
        <v>37</v>
      </c>
      <c r="AM21" s="308"/>
      <c r="AN21" s="308">
        <f t="shared" si="4"/>
        <v>155</v>
      </c>
      <c r="AO21" s="308"/>
      <c r="AP21" s="308">
        <v>120</v>
      </c>
      <c r="AQ21" s="308"/>
      <c r="AR21" s="308">
        <v>35</v>
      </c>
      <c r="AS21" s="308"/>
      <c r="AT21" s="308" t="s">
        <v>345</v>
      </c>
      <c r="AU21" s="308"/>
      <c r="AV21" s="308" t="s">
        <v>345</v>
      </c>
      <c r="AW21" s="308"/>
      <c r="AX21" s="308" t="s">
        <v>345</v>
      </c>
      <c r="AY21" s="308"/>
      <c r="AZ21" s="308" t="s">
        <v>345</v>
      </c>
      <c r="BA21" s="308"/>
      <c r="BB21" s="308" t="s">
        <v>345</v>
      </c>
      <c r="BC21" s="308"/>
      <c r="BD21" s="308" t="s">
        <v>345</v>
      </c>
      <c r="BE21" s="308"/>
      <c r="BF21" s="308" t="s">
        <v>345</v>
      </c>
      <c r="BG21" s="308"/>
    </row>
    <row r="22" spans="2:59" ht="24.75" customHeight="1">
      <c r="B22" s="19"/>
      <c r="C22" s="19"/>
      <c r="D22" s="203" t="s">
        <v>173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"/>
      <c r="P22" s="308">
        <f t="shared" si="0"/>
        <v>301</v>
      </c>
      <c r="Q22" s="308"/>
      <c r="R22" s="308">
        <v>176</v>
      </c>
      <c r="S22" s="308"/>
      <c r="T22" s="308">
        <v>125</v>
      </c>
      <c r="U22" s="308"/>
      <c r="V22" s="308">
        <f t="shared" si="1"/>
        <v>84</v>
      </c>
      <c r="W22" s="308"/>
      <c r="X22" s="308">
        <v>50</v>
      </c>
      <c r="Y22" s="308"/>
      <c r="Z22" s="308">
        <v>34</v>
      </c>
      <c r="AA22" s="308"/>
      <c r="AB22" s="308">
        <f t="shared" si="2"/>
        <v>73</v>
      </c>
      <c r="AC22" s="308"/>
      <c r="AD22" s="308">
        <v>49</v>
      </c>
      <c r="AE22" s="308"/>
      <c r="AF22" s="308">
        <v>24</v>
      </c>
      <c r="AG22" s="308"/>
      <c r="AH22" s="308">
        <f t="shared" si="3"/>
        <v>62</v>
      </c>
      <c r="AI22" s="308"/>
      <c r="AJ22" s="308">
        <v>30</v>
      </c>
      <c r="AK22" s="308"/>
      <c r="AL22" s="308">
        <v>32</v>
      </c>
      <c r="AM22" s="308"/>
      <c r="AN22" s="308">
        <f t="shared" si="4"/>
        <v>82</v>
      </c>
      <c r="AO22" s="308"/>
      <c r="AP22" s="308">
        <v>47</v>
      </c>
      <c r="AQ22" s="308"/>
      <c r="AR22" s="308">
        <v>35</v>
      </c>
      <c r="AS22" s="308"/>
      <c r="AT22" s="308" t="s">
        <v>345</v>
      </c>
      <c r="AU22" s="308"/>
      <c r="AV22" s="308" t="s">
        <v>345</v>
      </c>
      <c r="AW22" s="308"/>
      <c r="AX22" s="308" t="s">
        <v>345</v>
      </c>
      <c r="AY22" s="308"/>
      <c r="AZ22" s="308" t="s">
        <v>345</v>
      </c>
      <c r="BA22" s="308"/>
      <c r="BB22" s="308" t="s">
        <v>345</v>
      </c>
      <c r="BC22" s="308"/>
      <c r="BD22" s="308" t="s">
        <v>345</v>
      </c>
      <c r="BE22" s="308"/>
      <c r="BF22" s="308" t="s">
        <v>345</v>
      </c>
      <c r="BG22" s="308"/>
    </row>
    <row r="23" spans="2:59" ht="24.75" customHeight="1">
      <c r="B23" s="19"/>
      <c r="C23" s="19"/>
      <c r="D23" s="203" t="s">
        <v>174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"/>
      <c r="P23" s="308">
        <f t="shared" si="0"/>
        <v>404</v>
      </c>
      <c r="Q23" s="308"/>
      <c r="R23" s="308">
        <v>294</v>
      </c>
      <c r="S23" s="308"/>
      <c r="T23" s="308">
        <v>110</v>
      </c>
      <c r="U23" s="308"/>
      <c r="V23" s="308">
        <f t="shared" si="1"/>
        <v>64</v>
      </c>
      <c r="W23" s="308"/>
      <c r="X23" s="308">
        <v>42</v>
      </c>
      <c r="Y23" s="308"/>
      <c r="Z23" s="308">
        <v>22</v>
      </c>
      <c r="AA23" s="308"/>
      <c r="AB23" s="308">
        <f t="shared" si="2"/>
        <v>117</v>
      </c>
      <c r="AC23" s="308"/>
      <c r="AD23" s="308">
        <v>80</v>
      </c>
      <c r="AE23" s="308"/>
      <c r="AF23" s="308">
        <v>37</v>
      </c>
      <c r="AG23" s="308"/>
      <c r="AH23" s="308">
        <f t="shared" si="3"/>
        <v>99</v>
      </c>
      <c r="AI23" s="308"/>
      <c r="AJ23" s="308">
        <v>79</v>
      </c>
      <c r="AK23" s="308"/>
      <c r="AL23" s="308">
        <v>20</v>
      </c>
      <c r="AM23" s="308"/>
      <c r="AN23" s="308">
        <f t="shared" si="4"/>
        <v>124</v>
      </c>
      <c r="AO23" s="308"/>
      <c r="AP23" s="308">
        <v>93</v>
      </c>
      <c r="AQ23" s="308"/>
      <c r="AR23" s="308">
        <v>31</v>
      </c>
      <c r="AS23" s="308"/>
      <c r="AT23" s="308" t="s">
        <v>345</v>
      </c>
      <c r="AU23" s="308"/>
      <c r="AV23" s="308" t="s">
        <v>345</v>
      </c>
      <c r="AW23" s="308"/>
      <c r="AX23" s="308" t="s">
        <v>345</v>
      </c>
      <c r="AY23" s="308"/>
      <c r="AZ23" s="308" t="s">
        <v>345</v>
      </c>
      <c r="BA23" s="308"/>
      <c r="BB23" s="308" t="s">
        <v>345</v>
      </c>
      <c r="BC23" s="308"/>
      <c r="BD23" s="308" t="s">
        <v>345</v>
      </c>
      <c r="BE23" s="308"/>
      <c r="BF23" s="308" t="s">
        <v>345</v>
      </c>
      <c r="BG23" s="308"/>
    </row>
    <row r="24" spans="2:59" ht="24.75" customHeight="1">
      <c r="B24" s="19"/>
      <c r="C24" s="19"/>
      <c r="D24" s="203" t="s">
        <v>175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"/>
      <c r="P24" s="308">
        <f t="shared" si="0"/>
        <v>437</v>
      </c>
      <c r="Q24" s="308"/>
      <c r="R24" s="308">
        <v>225</v>
      </c>
      <c r="S24" s="308"/>
      <c r="T24" s="308">
        <v>212</v>
      </c>
      <c r="U24" s="308"/>
      <c r="V24" s="308">
        <f t="shared" si="1"/>
        <v>104</v>
      </c>
      <c r="W24" s="308"/>
      <c r="X24" s="308">
        <v>50</v>
      </c>
      <c r="Y24" s="308"/>
      <c r="Z24" s="308">
        <v>54</v>
      </c>
      <c r="AA24" s="308"/>
      <c r="AB24" s="308">
        <f t="shared" si="2"/>
        <v>118</v>
      </c>
      <c r="AC24" s="308"/>
      <c r="AD24" s="308">
        <v>60</v>
      </c>
      <c r="AE24" s="308"/>
      <c r="AF24" s="308">
        <v>58</v>
      </c>
      <c r="AG24" s="308"/>
      <c r="AH24" s="308">
        <f t="shared" si="3"/>
        <v>85</v>
      </c>
      <c r="AI24" s="308"/>
      <c r="AJ24" s="308">
        <v>44</v>
      </c>
      <c r="AK24" s="308"/>
      <c r="AL24" s="308">
        <v>41</v>
      </c>
      <c r="AM24" s="308"/>
      <c r="AN24" s="308">
        <f t="shared" si="4"/>
        <v>130</v>
      </c>
      <c r="AO24" s="308"/>
      <c r="AP24" s="308">
        <v>71</v>
      </c>
      <c r="AQ24" s="308"/>
      <c r="AR24" s="308">
        <v>59</v>
      </c>
      <c r="AS24" s="308"/>
      <c r="AT24" s="308" t="s">
        <v>345</v>
      </c>
      <c r="AU24" s="308"/>
      <c r="AV24" s="308" t="s">
        <v>345</v>
      </c>
      <c r="AW24" s="308"/>
      <c r="AX24" s="308" t="s">
        <v>345</v>
      </c>
      <c r="AY24" s="308"/>
      <c r="AZ24" s="308" t="s">
        <v>345</v>
      </c>
      <c r="BA24" s="308"/>
      <c r="BB24" s="308" t="s">
        <v>345</v>
      </c>
      <c r="BC24" s="308"/>
      <c r="BD24" s="308" t="s">
        <v>345</v>
      </c>
      <c r="BE24" s="308"/>
      <c r="BF24" s="308" t="s">
        <v>345</v>
      </c>
      <c r="BG24" s="308"/>
    </row>
    <row r="25" spans="2:59" ht="24.75" customHeight="1">
      <c r="B25" s="19"/>
      <c r="C25" s="19"/>
      <c r="D25" s="203" t="s">
        <v>176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"/>
      <c r="P25" s="308">
        <f t="shared" si="0"/>
        <v>307</v>
      </c>
      <c r="Q25" s="308"/>
      <c r="R25" s="308">
        <v>33</v>
      </c>
      <c r="S25" s="308"/>
      <c r="T25" s="308">
        <v>274</v>
      </c>
      <c r="U25" s="308"/>
      <c r="V25" s="308">
        <f t="shared" si="1"/>
        <v>74</v>
      </c>
      <c r="W25" s="308"/>
      <c r="X25" s="308">
        <v>9</v>
      </c>
      <c r="Y25" s="308"/>
      <c r="Z25" s="308">
        <v>65</v>
      </c>
      <c r="AA25" s="308"/>
      <c r="AB25" s="308">
        <f t="shared" si="2"/>
        <v>87</v>
      </c>
      <c r="AC25" s="308"/>
      <c r="AD25" s="308">
        <v>13</v>
      </c>
      <c r="AE25" s="308"/>
      <c r="AF25" s="308">
        <v>74</v>
      </c>
      <c r="AG25" s="308"/>
      <c r="AH25" s="308">
        <f t="shared" si="3"/>
        <v>71</v>
      </c>
      <c r="AI25" s="308"/>
      <c r="AJ25" s="308">
        <v>6</v>
      </c>
      <c r="AK25" s="308"/>
      <c r="AL25" s="308">
        <v>65</v>
      </c>
      <c r="AM25" s="308"/>
      <c r="AN25" s="308">
        <f t="shared" si="4"/>
        <v>75</v>
      </c>
      <c r="AO25" s="308"/>
      <c r="AP25" s="308">
        <v>5</v>
      </c>
      <c r="AQ25" s="308"/>
      <c r="AR25" s="308">
        <v>70</v>
      </c>
      <c r="AS25" s="308"/>
      <c r="AT25" s="308" t="s">
        <v>345</v>
      </c>
      <c r="AU25" s="308"/>
      <c r="AV25" s="308" t="s">
        <v>345</v>
      </c>
      <c r="AW25" s="308"/>
      <c r="AX25" s="308" t="s">
        <v>345</v>
      </c>
      <c r="AY25" s="308"/>
      <c r="AZ25" s="308" t="s">
        <v>345</v>
      </c>
      <c r="BA25" s="308"/>
      <c r="BB25" s="308" t="s">
        <v>345</v>
      </c>
      <c r="BC25" s="308"/>
      <c r="BD25" s="308" t="s">
        <v>345</v>
      </c>
      <c r="BE25" s="308"/>
      <c r="BF25" s="308" t="s">
        <v>345</v>
      </c>
      <c r="BG25" s="308"/>
    </row>
    <row r="26" spans="2:59" ht="1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3:59" ht="24.75" customHeight="1">
      <c r="C27" s="318" t="s">
        <v>177</v>
      </c>
      <c r="D27" s="318"/>
      <c r="E27" s="318"/>
      <c r="F27" s="318"/>
      <c r="G27" s="318"/>
      <c r="H27" s="318"/>
      <c r="I27" s="318"/>
      <c r="J27" s="318"/>
      <c r="K27" s="318"/>
      <c r="L27" s="318"/>
      <c r="M27" s="82"/>
      <c r="N27" s="82"/>
      <c r="O27" s="83"/>
      <c r="P27" s="309">
        <f>SUM(P28:Q33)</f>
        <v>897</v>
      </c>
      <c r="Q27" s="309"/>
      <c r="R27" s="309">
        <f>SUM(R28:S33)</f>
        <v>189</v>
      </c>
      <c r="S27" s="309"/>
      <c r="T27" s="309">
        <f>SUM(T28:U33)</f>
        <v>708</v>
      </c>
      <c r="U27" s="309"/>
      <c r="V27" s="309">
        <f>SUM(V28:W33)</f>
        <v>424</v>
      </c>
      <c r="W27" s="309"/>
      <c r="X27" s="309">
        <f>SUM(X28:Y33)</f>
        <v>80</v>
      </c>
      <c r="Y27" s="309"/>
      <c r="Z27" s="309">
        <f>SUM(Z28:AA33)</f>
        <v>344</v>
      </c>
      <c r="AA27" s="309"/>
      <c r="AB27" s="309">
        <f>SUM(AB28:AC33)</f>
        <v>473</v>
      </c>
      <c r="AC27" s="309"/>
      <c r="AD27" s="309">
        <f>SUM(AD28:AE33)</f>
        <v>109</v>
      </c>
      <c r="AE27" s="309"/>
      <c r="AF27" s="309">
        <f>SUM(AF28:AG33)</f>
        <v>364</v>
      </c>
      <c r="AG27" s="309"/>
      <c r="AH27" s="309" t="s">
        <v>345</v>
      </c>
      <c r="AI27" s="309"/>
      <c r="AJ27" s="309" t="s">
        <v>345</v>
      </c>
      <c r="AK27" s="309"/>
      <c r="AL27" s="309" t="s">
        <v>345</v>
      </c>
      <c r="AM27" s="309"/>
      <c r="AN27" s="309" t="s">
        <v>345</v>
      </c>
      <c r="AO27" s="309"/>
      <c r="AP27" s="309" t="s">
        <v>345</v>
      </c>
      <c r="AQ27" s="309"/>
      <c r="AR27" s="309" t="s">
        <v>345</v>
      </c>
      <c r="AS27" s="309"/>
      <c r="AT27" s="309">
        <f>SUM(AV27:BG27)</f>
        <v>48</v>
      </c>
      <c r="AU27" s="309"/>
      <c r="AV27" s="309">
        <v>1</v>
      </c>
      <c r="AW27" s="309"/>
      <c r="AX27" s="309" t="s">
        <v>345</v>
      </c>
      <c r="AY27" s="309"/>
      <c r="AZ27" s="309">
        <v>18</v>
      </c>
      <c r="BA27" s="309"/>
      <c r="BB27" s="309">
        <v>10</v>
      </c>
      <c r="BC27" s="309"/>
      <c r="BD27" s="309">
        <v>19</v>
      </c>
      <c r="BE27" s="309"/>
      <c r="BF27" s="309" t="s">
        <v>0</v>
      </c>
      <c r="BG27" s="309"/>
    </row>
    <row r="28" spans="2:59" ht="24.75" customHeight="1">
      <c r="B28" s="19"/>
      <c r="C28" s="19"/>
      <c r="D28" s="203" t="s">
        <v>178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"/>
      <c r="P28" s="308">
        <f aca="true" t="shared" si="5" ref="P28:P33">SUM(R28:U28)</f>
        <v>68</v>
      </c>
      <c r="Q28" s="308"/>
      <c r="R28" s="308">
        <v>2</v>
      </c>
      <c r="S28" s="308"/>
      <c r="T28" s="308">
        <v>66</v>
      </c>
      <c r="U28" s="308"/>
      <c r="V28" s="308">
        <f>SUM(X28:AA28)</f>
        <v>34</v>
      </c>
      <c r="W28" s="308"/>
      <c r="X28" s="308">
        <v>1</v>
      </c>
      <c r="Y28" s="308"/>
      <c r="Z28" s="308">
        <v>33</v>
      </c>
      <c r="AA28" s="308"/>
      <c r="AB28" s="308">
        <f aca="true" t="shared" si="6" ref="AB28:AB33">SUM(AD28:AG28)</f>
        <v>34</v>
      </c>
      <c r="AC28" s="308"/>
      <c r="AD28" s="308">
        <v>1</v>
      </c>
      <c r="AE28" s="308"/>
      <c r="AF28" s="308">
        <v>33</v>
      </c>
      <c r="AG28" s="308"/>
      <c r="AH28" s="308" t="s">
        <v>345</v>
      </c>
      <c r="AI28" s="308"/>
      <c r="AJ28" s="308" t="s">
        <v>345</v>
      </c>
      <c r="AK28" s="308"/>
      <c r="AL28" s="308" t="s">
        <v>345</v>
      </c>
      <c r="AM28" s="308"/>
      <c r="AN28" s="308" t="s">
        <v>345</v>
      </c>
      <c r="AO28" s="308"/>
      <c r="AP28" s="308" t="s">
        <v>345</v>
      </c>
      <c r="AQ28" s="308"/>
      <c r="AR28" s="308" t="s">
        <v>345</v>
      </c>
      <c r="AS28" s="308"/>
      <c r="AT28" s="308" t="s">
        <v>345</v>
      </c>
      <c r="AU28" s="308"/>
      <c r="AV28" s="308" t="s">
        <v>345</v>
      </c>
      <c r="AW28" s="308"/>
      <c r="AX28" s="308" t="s">
        <v>345</v>
      </c>
      <c r="AY28" s="308"/>
      <c r="AZ28" s="308" t="s">
        <v>345</v>
      </c>
      <c r="BA28" s="308"/>
      <c r="BB28" s="308" t="s">
        <v>345</v>
      </c>
      <c r="BC28" s="308"/>
      <c r="BD28" s="308" t="s">
        <v>345</v>
      </c>
      <c r="BE28" s="308"/>
      <c r="BF28" s="308" t="s">
        <v>345</v>
      </c>
      <c r="BG28" s="308"/>
    </row>
    <row r="29" spans="2:59" ht="24.75" customHeight="1">
      <c r="B29" s="19"/>
      <c r="C29" s="19"/>
      <c r="D29" s="203" t="s">
        <v>179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"/>
      <c r="P29" s="308">
        <f t="shared" si="5"/>
        <v>386</v>
      </c>
      <c r="Q29" s="308"/>
      <c r="R29" s="308">
        <v>54</v>
      </c>
      <c r="S29" s="308"/>
      <c r="T29" s="308">
        <v>332</v>
      </c>
      <c r="U29" s="308"/>
      <c r="V29" s="308">
        <f>SUM(X29:AA29)</f>
        <v>194</v>
      </c>
      <c r="W29" s="308"/>
      <c r="X29" s="308">
        <v>26</v>
      </c>
      <c r="Y29" s="308"/>
      <c r="Z29" s="308">
        <v>168</v>
      </c>
      <c r="AA29" s="308"/>
      <c r="AB29" s="308">
        <f t="shared" si="6"/>
        <v>192</v>
      </c>
      <c r="AC29" s="308"/>
      <c r="AD29" s="308">
        <v>28</v>
      </c>
      <c r="AE29" s="308"/>
      <c r="AF29" s="308">
        <v>164</v>
      </c>
      <c r="AG29" s="308"/>
      <c r="AH29" s="308" t="s">
        <v>345</v>
      </c>
      <c r="AI29" s="308"/>
      <c r="AJ29" s="308" t="s">
        <v>345</v>
      </c>
      <c r="AK29" s="308"/>
      <c r="AL29" s="308" t="s">
        <v>345</v>
      </c>
      <c r="AM29" s="308"/>
      <c r="AN29" s="308" t="s">
        <v>345</v>
      </c>
      <c r="AO29" s="308"/>
      <c r="AP29" s="308" t="s">
        <v>345</v>
      </c>
      <c r="AQ29" s="308"/>
      <c r="AR29" s="308" t="s">
        <v>345</v>
      </c>
      <c r="AS29" s="308"/>
      <c r="AT29" s="308" t="s">
        <v>345</v>
      </c>
      <c r="AU29" s="308"/>
      <c r="AV29" s="308" t="s">
        <v>345</v>
      </c>
      <c r="AW29" s="308"/>
      <c r="AX29" s="308" t="s">
        <v>345</v>
      </c>
      <c r="AY29" s="308"/>
      <c r="AZ29" s="308" t="s">
        <v>345</v>
      </c>
      <c r="BA29" s="308"/>
      <c r="BB29" s="308" t="s">
        <v>345</v>
      </c>
      <c r="BC29" s="308"/>
      <c r="BD29" s="308" t="s">
        <v>345</v>
      </c>
      <c r="BE29" s="308"/>
      <c r="BF29" s="308" t="s">
        <v>345</v>
      </c>
      <c r="BG29" s="308"/>
    </row>
    <row r="30" spans="2:59" ht="24.75" customHeight="1">
      <c r="B30" s="19"/>
      <c r="C30" s="19"/>
      <c r="D30" s="203" t="s">
        <v>180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"/>
      <c r="P30" s="308">
        <f t="shared" si="5"/>
        <v>2</v>
      </c>
      <c r="Q30" s="308"/>
      <c r="R30" s="308">
        <v>1</v>
      </c>
      <c r="S30" s="308"/>
      <c r="T30" s="308">
        <v>1</v>
      </c>
      <c r="U30" s="308"/>
      <c r="V30" s="308" t="s">
        <v>345</v>
      </c>
      <c r="W30" s="308"/>
      <c r="X30" s="308" t="s">
        <v>345</v>
      </c>
      <c r="Y30" s="308"/>
      <c r="Z30" s="308" t="s">
        <v>345</v>
      </c>
      <c r="AA30" s="308"/>
      <c r="AB30" s="308">
        <f t="shared" si="6"/>
        <v>2</v>
      </c>
      <c r="AC30" s="308"/>
      <c r="AD30" s="308">
        <v>1</v>
      </c>
      <c r="AE30" s="308"/>
      <c r="AF30" s="308">
        <v>1</v>
      </c>
      <c r="AG30" s="308"/>
      <c r="AH30" s="308" t="s">
        <v>345</v>
      </c>
      <c r="AI30" s="308"/>
      <c r="AJ30" s="308" t="s">
        <v>345</v>
      </c>
      <c r="AK30" s="308"/>
      <c r="AL30" s="308" t="s">
        <v>345</v>
      </c>
      <c r="AM30" s="308"/>
      <c r="AN30" s="308" t="s">
        <v>345</v>
      </c>
      <c r="AO30" s="308"/>
      <c r="AP30" s="308" t="s">
        <v>345</v>
      </c>
      <c r="AQ30" s="308"/>
      <c r="AR30" s="308" t="s">
        <v>345</v>
      </c>
      <c r="AS30" s="308"/>
      <c r="AT30" s="308" t="s">
        <v>345</v>
      </c>
      <c r="AU30" s="308"/>
      <c r="AV30" s="308" t="s">
        <v>345</v>
      </c>
      <c r="AW30" s="308"/>
      <c r="AX30" s="308" t="s">
        <v>345</v>
      </c>
      <c r="AY30" s="308"/>
      <c r="AZ30" s="308" t="s">
        <v>345</v>
      </c>
      <c r="BA30" s="308"/>
      <c r="BB30" s="308" t="s">
        <v>345</v>
      </c>
      <c r="BC30" s="308"/>
      <c r="BD30" s="308" t="s">
        <v>345</v>
      </c>
      <c r="BE30" s="308"/>
      <c r="BF30" s="308" t="s">
        <v>345</v>
      </c>
      <c r="BG30" s="308"/>
    </row>
    <row r="31" spans="2:59" ht="24.75" customHeight="1">
      <c r="B31" s="19"/>
      <c r="C31" s="19"/>
      <c r="D31" s="203" t="s">
        <v>181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"/>
      <c r="P31" s="308">
        <f t="shared" si="5"/>
        <v>26</v>
      </c>
      <c r="Q31" s="308"/>
      <c r="R31" s="308">
        <v>14</v>
      </c>
      <c r="S31" s="308"/>
      <c r="T31" s="308">
        <v>12</v>
      </c>
      <c r="U31" s="308"/>
      <c r="V31" s="308" t="s">
        <v>345</v>
      </c>
      <c r="W31" s="308"/>
      <c r="X31" s="308" t="s">
        <v>345</v>
      </c>
      <c r="Y31" s="308"/>
      <c r="Z31" s="308" t="s">
        <v>345</v>
      </c>
      <c r="AA31" s="308"/>
      <c r="AB31" s="308">
        <f t="shared" si="6"/>
        <v>26</v>
      </c>
      <c r="AC31" s="308"/>
      <c r="AD31" s="308">
        <v>14</v>
      </c>
      <c r="AE31" s="308"/>
      <c r="AF31" s="308">
        <v>12</v>
      </c>
      <c r="AG31" s="308"/>
      <c r="AH31" s="308" t="s">
        <v>345</v>
      </c>
      <c r="AI31" s="308"/>
      <c r="AJ31" s="308" t="s">
        <v>345</v>
      </c>
      <c r="AK31" s="308"/>
      <c r="AL31" s="308" t="s">
        <v>345</v>
      </c>
      <c r="AM31" s="308"/>
      <c r="AN31" s="308" t="s">
        <v>345</v>
      </c>
      <c r="AO31" s="308"/>
      <c r="AP31" s="308" t="s">
        <v>345</v>
      </c>
      <c r="AQ31" s="308"/>
      <c r="AR31" s="308" t="s">
        <v>345</v>
      </c>
      <c r="AS31" s="308"/>
      <c r="AT31" s="308" t="s">
        <v>345</v>
      </c>
      <c r="AU31" s="308"/>
      <c r="AV31" s="308" t="s">
        <v>345</v>
      </c>
      <c r="AW31" s="308"/>
      <c r="AX31" s="308" t="s">
        <v>345</v>
      </c>
      <c r="AY31" s="308"/>
      <c r="AZ31" s="308" t="s">
        <v>345</v>
      </c>
      <c r="BA31" s="308"/>
      <c r="BB31" s="308" t="s">
        <v>345</v>
      </c>
      <c r="BC31" s="308"/>
      <c r="BD31" s="308" t="s">
        <v>345</v>
      </c>
      <c r="BE31" s="308"/>
      <c r="BF31" s="308" t="s">
        <v>345</v>
      </c>
      <c r="BG31" s="308"/>
    </row>
    <row r="32" spans="2:59" ht="24.75" customHeight="1">
      <c r="B32" s="19"/>
      <c r="C32" s="19"/>
      <c r="D32" s="203" t="s">
        <v>233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"/>
      <c r="P32" s="308">
        <f t="shared" si="5"/>
        <v>306</v>
      </c>
      <c r="Q32" s="308"/>
      <c r="R32" s="308">
        <v>104</v>
      </c>
      <c r="S32" s="308"/>
      <c r="T32" s="308">
        <v>202</v>
      </c>
      <c r="U32" s="308"/>
      <c r="V32" s="308">
        <f>SUM(X32:AA32)</f>
        <v>140</v>
      </c>
      <c r="W32" s="308"/>
      <c r="X32" s="308">
        <v>45</v>
      </c>
      <c r="Y32" s="308"/>
      <c r="Z32" s="308">
        <v>95</v>
      </c>
      <c r="AA32" s="308"/>
      <c r="AB32" s="308">
        <f t="shared" si="6"/>
        <v>166</v>
      </c>
      <c r="AC32" s="308"/>
      <c r="AD32" s="308">
        <v>59</v>
      </c>
      <c r="AE32" s="308"/>
      <c r="AF32" s="308">
        <v>107</v>
      </c>
      <c r="AG32" s="308"/>
      <c r="AH32" s="308" t="s">
        <v>346</v>
      </c>
      <c r="AI32" s="308"/>
      <c r="AJ32" s="308" t="s">
        <v>346</v>
      </c>
      <c r="AK32" s="308"/>
      <c r="AL32" s="308" t="s">
        <v>346</v>
      </c>
      <c r="AM32" s="308"/>
      <c r="AN32" s="308" t="s">
        <v>346</v>
      </c>
      <c r="AO32" s="308"/>
      <c r="AP32" s="308" t="s">
        <v>346</v>
      </c>
      <c r="AQ32" s="308"/>
      <c r="AR32" s="308" t="s">
        <v>346</v>
      </c>
      <c r="AS32" s="308"/>
      <c r="AT32" s="308" t="s">
        <v>346</v>
      </c>
      <c r="AU32" s="308"/>
      <c r="AV32" s="308" t="s">
        <v>346</v>
      </c>
      <c r="AW32" s="308"/>
      <c r="AX32" s="308" t="s">
        <v>346</v>
      </c>
      <c r="AY32" s="308"/>
      <c r="AZ32" s="308" t="s">
        <v>346</v>
      </c>
      <c r="BA32" s="308"/>
      <c r="BB32" s="308" t="s">
        <v>346</v>
      </c>
      <c r="BC32" s="308"/>
      <c r="BD32" s="308" t="s">
        <v>346</v>
      </c>
      <c r="BE32" s="308"/>
      <c r="BF32" s="308" t="s">
        <v>346</v>
      </c>
      <c r="BG32" s="308"/>
    </row>
    <row r="33" spans="2:59" ht="24.75" customHeight="1">
      <c r="B33" s="19"/>
      <c r="C33" s="19"/>
      <c r="D33" s="203" t="s">
        <v>234</v>
      </c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"/>
      <c r="P33" s="308">
        <f t="shared" si="5"/>
        <v>109</v>
      </c>
      <c r="Q33" s="308"/>
      <c r="R33" s="308">
        <v>14</v>
      </c>
      <c r="S33" s="308"/>
      <c r="T33" s="308">
        <v>95</v>
      </c>
      <c r="U33" s="308"/>
      <c r="V33" s="308">
        <f>SUM(X33:AA33)</f>
        <v>56</v>
      </c>
      <c r="W33" s="308"/>
      <c r="X33" s="308">
        <v>8</v>
      </c>
      <c r="Y33" s="308"/>
      <c r="Z33" s="308">
        <v>48</v>
      </c>
      <c r="AA33" s="308"/>
      <c r="AB33" s="308">
        <f t="shared" si="6"/>
        <v>53</v>
      </c>
      <c r="AC33" s="308"/>
      <c r="AD33" s="308">
        <v>6</v>
      </c>
      <c r="AE33" s="308"/>
      <c r="AF33" s="308">
        <v>47</v>
      </c>
      <c r="AG33" s="308"/>
      <c r="AH33" s="308" t="s">
        <v>347</v>
      </c>
      <c r="AI33" s="308"/>
      <c r="AJ33" s="308" t="s">
        <v>347</v>
      </c>
      <c r="AK33" s="308"/>
      <c r="AL33" s="308" t="s">
        <v>347</v>
      </c>
      <c r="AM33" s="308"/>
      <c r="AN33" s="308" t="s">
        <v>347</v>
      </c>
      <c r="AO33" s="308"/>
      <c r="AP33" s="308" t="s">
        <v>347</v>
      </c>
      <c r="AQ33" s="308"/>
      <c r="AR33" s="308" t="s">
        <v>347</v>
      </c>
      <c r="AS33" s="308"/>
      <c r="AT33" s="308" t="s">
        <v>347</v>
      </c>
      <c r="AU33" s="308"/>
      <c r="AV33" s="308" t="s">
        <v>347</v>
      </c>
      <c r="AW33" s="308"/>
      <c r="AX33" s="308" t="s">
        <v>347</v>
      </c>
      <c r="AY33" s="308"/>
      <c r="AZ33" s="308" t="s">
        <v>347</v>
      </c>
      <c r="BA33" s="308"/>
      <c r="BB33" s="308" t="s">
        <v>347</v>
      </c>
      <c r="BC33" s="308"/>
      <c r="BD33" s="308" t="s">
        <v>347</v>
      </c>
      <c r="BE33" s="308"/>
      <c r="BF33" s="308" t="s">
        <v>347</v>
      </c>
      <c r="BG33" s="308"/>
    </row>
    <row r="34" spans="2:59" ht="1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</row>
    <row r="35" spans="3:59" ht="24.75" customHeight="1">
      <c r="C35" s="318" t="s">
        <v>182</v>
      </c>
      <c r="D35" s="318"/>
      <c r="E35" s="318"/>
      <c r="F35" s="318"/>
      <c r="G35" s="318"/>
      <c r="H35" s="318"/>
      <c r="I35" s="318"/>
      <c r="J35" s="318"/>
      <c r="K35" s="318"/>
      <c r="L35" s="318"/>
      <c r="M35" s="82"/>
      <c r="N35" s="82"/>
      <c r="O35" s="83"/>
      <c r="P35" s="309">
        <f>SUM(R35:U35)</f>
        <v>4203</v>
      </c>
      <c r="Q35" s="309"/>
      <c r="R35" s="309">
        <f>SUM(R36:S37)</f>
        <v>2033</v>
      </c>
      <c r="S35" s="309"/>
      <c r="T35" s="309">
        <f>SUM(T36:U37)</f>
        <v>2170</v>
      </c>
      <c r="U35" s="309"/>
      <c r="V35" s="309">
        <f>SUM(X35:AA35)</f>
        <v>1031</v>
      </c>
      <c r="W35" s="309"/>
      <c r="X35" s="309">
        <f>SUM(X36:Y37)</f>
        <v>516</v>
      </c>
      <c r="Y35" s="309"/>
      <c r="Z35" s="309">
        <f>SUM(Z36:AA37)</f>
        <v>515</v>
      </c>
      <c r="AA35" s="309"/>
      <c r="AB35" s="309">
        <f>SUM(AD35:AG35)</f>
        <v>980</v>
      </c>
      <c r="AC35" s="309"/>
      <c r="AD35" s="309">
        <f>SUM(AD36:AE37)</f>
        <v>463</v>
      </c>
      <c r="AE35" s="309"/>
      <c r="AF35" s="309">
        <f>SUM(AF36:AG37)</f>
        <v>517</v>
      </c>
      <c r="AG35" s="309"/>
      <c r="AH35" s="309">
        <f>SUM(AJ35:AM35)</f>
        <v>1050</v>
      </c>
      <c r="AI35" s="309"/>
      <c r="AJ35" s="309">
        <f>SUM(AJ36:AK37)</f>
        <v>482</v>
      </c>
      <c r="AK35" s="309"/>
      <c r="AL35" s="309">
        <f>SUM(AL36:AM37)</f>
        <v>568</v>
      </c>
      <c r="AM35" s="309"/>
      <c r="AN35" s="309">
        <f>SUM(AP35:AS35)</f>
        <v>1142</v>
      </c>
      <c r="AO35" s="309"/>
      <c r="AP35" s="309">
        <f>IF((COUNTIF((AP36:AQ37),"…"))&gt;=1,"…",(IF((SUM(AP36:AQ37))=0,"－",(SUM(AP36:AQ37)))))</f>
        <v>572</v>
      </c>
      <c r="AQ35" s="309"/>
      <c r="AR35" s="309">
        <f>IF((COUNTIF((AR36:AS37),"…"))&gt;=1,"…",(IF((SUM(AR36:AS37))=0,"－",(SUM(AR36:AS37)))))</f>
        <v>570</v>
      </c>
      <c r="AS35" s="309"/>
      <c r="AT35" s="309">
        <f>SUM(AV35:BG35)</f>
        <v>111</v>
      </c>
      <c r="AU35" s="309"/>
      <c r="AV35" s="309">
        <v>1</v>
      </c>
      <c r="AW35" s="309"/>
      <c r="AX35" s="309">
        <v>5</v>
      </c>
      <c r="AY35" s="309"/>
      <c r="AZ35" s="309">
        <v>47</v>
      </c>
      <c r="BA35" s="309"/>
      <c r="BB35" s="309">
        <v>12</v>
      </c>
      <c r="BC35" s="309"/>
      <c r="BD35" s="309">
        <v>46</v>
      </c>
      <c r="BE35" s="309"/>
      <c r="BF35" s="309" t="s">
        <v>0</v>
      </c>
      <c r="BG35" s="309"/>
    </row>
    <row r="36" spans="2:59" ht="24.75" customHeight="1">
      <c r="B36" s="19"/>
      <c r="C36" s="19"/>
      <c r="D36" s="203" t="s">
        <v>348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"/>
      <c r="P36" s="308">
        <f>SUM(R36:U36)</f>
        <v>2027</v>
      </c>
      <c r="Q36" s="308"/>
      <c r="R36" s="308">
        <v>758</v>
      </c>
      <c r="S36" s="308"/>
      <c r="T36" s="308">
        <v>1269</v>
      </c>
      <c r="U36" s="308"/>
      <c r="V36" s="308">
        <f>SUM(X36:AA36)</f>
        <v>488</v>
      </c>
      <c r="W36" s="308"/>
      <c r="X36" s="308">
        <v>181</v>
      </c>
      <c r="Y36" s="308"/>
      <c r="Z36" s="308">
        <v>307</v>
      </c>
      <c r="AA36" s="308"/>
      <c r="AB36" s="308">
        <f>SUM(AD36:AG36)</f>
        <v>456</v>
      </c>
      <c r="AC36" s="308"/>
      <c r="AD36" s="308">
        <v>147</v>
      </c>
      <c r="AE36" s="308"/>
      <c r="AF36" s="308">
        <v>309</v>
      </c>
      <c r="AG36" s="308"/>
      <c r="AH36" s="308">
        <f>SUM(AJ36:AM36)</f>
        <v>535</v>
      </c>
      <c r="AI36" s="308"/>
      <c r="AJ36" s="308">
        <v>191</v>
      </c>
      <c r="AK36" s="308"/>
      <c r="AL36" s="308">
        <v>344</v>
      </c>
      <c r="AM36" s="308"/>
      <c r="AN36" s="308">
        <f>SUM(AP36:AS36)</f>
        <v>548</v>
      </c>
      <c r="AO36" s="308"/>
      <c r="AP36" s="308">
        <v>239</v>
      </c>
      <c r="AQ36" s="308"/>
      <c r="AR36" s="308">
        <v>309</v>
      </c>
      <c r="AS36" s="308"/>
      <c r="AT36" s="308" t="s">
        <v>349</v>
      </c>
      <c r="AU36" s="308"/>
      <c r="AV36" s="308" t="s">
        <v>349</v>
      </c>
      <c r="AW36" s="308"/>
      <c r="AX36" s="308" t="s">
        <v>349</v>
      </c>
      <c r="AY36" s="308"/>
      <c r="AZ36" s="308" t="s">
        <v>349</v>
      </c>
      <c r="BA36" s="308"/>
      <c r="BB36" s="308" t="s">
        <v>349</v>
      </c>
      <c r="BC36" s="308"/>
      <c r="BD36" s="308" t="s">
        <v>349</v>
      </c>
      <c r="BE36" s="308"/>
      <c r="BF36" s="308" t="s">
        <v>349</v>
      </c>
      <c r="BG36" s="308"/>
    </row>
    <row r="37" spans="2:59" ht="24.75" customHeight="1">
      <c r="B37" s="19"/>
      <c r="C37" s="19"/>
      <c r="D37" s="203" t="s">
        <v>350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"/>
      <c r="P37" s="308">
        <f>SUM(R37:U37)</f>
        <v>2176</v>
      </c>
      <c r="Q37" s="308"/>
      <c r="R37" s="308">
        <v>1275</v>
      </c>
      <c r="S37" s="308"/>
      <c r="T37" s="308">
        <v>901</v>
      </c>
      <c r="U37" s="308"/>
      <c r="V37" s="308">
        <f>SUM(X37:AA37)</f>
        <v>543</v>
      </c>
      <c r="W37" s="308"/>
      <c r="X37" s="308">
        <v>335</v>
      </c>
      <c r="Y37" s="308"/>
      <c r="Z37" s="308">
        <v>208</v>
      </c>
      <c r="AA37" s="308"/>
      <c r="AB37" s="308">
        <f>SUM(AD37:AG37)</f>
        <v>524</v>
      </c>
      <c r="AC37" s="308"/>
      <c r="AD37" s="308">
        <v>316</v>
      </c>
      <c r="AE37" s="308"/>
      <c r="AF37" s="308">
        <v>208</v>
      </c>
      <c r="AG37" s="308"/>
      <c r="AH37" s="308">
        <f>SUM(AJ37:AM37)</f>
        <v>515</v>
      </c>
      <c r="AI37" s="308"/>
      <c r="AJ37" s="308">
        <v>291</v>
      </c>
      <c r="AK37" s="308"/>
      <c r="AL37" s="308">
        <v>224</v>
      </c>
      <c r="AM37" s="308"/>
      <c r="AN37" s="308">
        <f>SUM(AP37:AS37)</f>
        <v>594</v>
      </c>
      <c r="AO37" s="308"/>
      <c r="AP37" s="308">
        <v>333</v>
      </c>
      <c r="AQ37" s="308"/>
      <c r="AR37" s="308">
        <v>261</v>
      </c>
      <c r="AS37" s="308"/>
      <c r="AT37" s="308" t="s">
        <v>349</v>
      </c>
      <c r="AU37" s="308"/>
      <c r="AV37" s="308" t="s">
        <v>349</v>
      </c>
      <c r="AW37" s="308"/>
      <c r="AX37" s="308" t="s">
        <v>349</v>
      </c>
      <c r="AY37" s="308"/>
      <c r="AZ37" s="308" t="s">
        <v>349</v>
      </c>
      <c r="BA37" s="308"/>
      <c r="BB37" s="308" t="s">
        <v>349</v>
      </c>
      <c r="BC37" s="308"/>
      <c r="BD37" s="308" t="s">
        <v>349</v>
      </c>
      <c r="BE37" s="308"/>
      <c r="BF37" s="308" t="s">
        <v>349</v>
      </c>
      <c r="BG37" s="308"/>
    </row>
    <row r="38" spans="2:59" ht="13.5" customHeight="1"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2:59" ht="24.75" customHeight="1">
      <c r="B39" s="220" t="s">
        <v>351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71"/>
      <c r="N39" s="71"/>
      <c r="O39" s="72"/>
      <c r="P39" s="314">
        <f>SUM(P41,P44)</f>
        <v>287</v>
      </c>
      <c r="Q39" s="314"/>
      <c r="R39" s="314">
        <f>SUM(R41,R44)</f>
        <v>163</v>
      </c>
      <c r="S39" s="314"/>
      <c r="T39" s="314">
        <f>SUM(T41,T44)</f>
        <v>124</v>
      </c>
      <c r="U39" s="314"/>
      <c r="V39" s="314" t="s">
        <v>349</v>
      </c>
      <c r="W39" s="314"/>
      <c r="X39" s="314" t="s">
        <v>349</v>
      </c>
      <c r="Y39" s="314"/>
      <c r="Z39" s="314" t="s">
        <v>349</v>
      </c>
      <c r="AA39" s="314"/>
      <c r="AB39" s="314" t="s">
        <v>349</v>
      </c>
      <c r="AC39" s="314"/>
      <c r="AD39" s="314" t="s">
        <v>349</v>
      </c>
      <c r="AE39" s="314"/>
      <c r="AF39" s="314" t="s">
        <v>349</v>
      </c>
      <c r="AG39" s="314"/>
      <c r="AH39" s="314" t="s">
        <v>349</v>
      </c>
      <c r="AI39" s="314"/>
      <c r="AJ39" s="314" t="s">
        <v>349</v>
      </c>
      <c r="AK39" s="314"/>
      <c r="AL39" s="314" t="s">
        <v>349</v>
      </c>
      <c r="AM39" s="314"/>
      <c r="AN39" s="314" t="s">
        <v>349</v>
      </c>
      <c r="AO39" s="314"/>
      <c r="AP39" s="314" t="s">
        <v>349</v>
      </c>
      <c r="AQ39" s="314"/>
      <c r="AR39" s="314" t="s">
        <v>349</v>
      </c>
      <c r="AS39" s="314"/>
      <c r="AT39" s="314">
        <f>SUM(AT41,AT44)</f>
        <v>-73</v>
      </c>
      <c r="AU39" s="314"/>
      <c r="AV39" s="314" t="s">
        <v>0</v>
      </c>
      <c r="AW39" s="314"/>
      <c r="AX39" s="314" t="s">
        <v>0</v>
      </c>
      <c r="AY39" s="314"/>
      <c r="AZ39" s="314">
        <f>SUM(AZ41,AZ44)</f>
        <v>-60</v>
      </c>
      <c r="BA39" s="314"/>
      <c r="BB39" s="314">
        <f>SUM(BB41,BB44)</f>
        <v>-12</v>
      </c>
      <c r="BC39" s="314"/>
      <c r="BD39" s="314">
        <f>SUM(BD41,BD44)</f>
        <v>-1</v>
      </c>
      <c r="BE39" s="314"/>
      <c r="BF39" s="314" t="s">
        <v>349</v>
      </c>
      <c r="BG39" s="314"/>
    </row>
    <row r="40" spans="2:59" ht="1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</row>
    <row r="41" spans="3:59" ht="24.75" customHeight="1">
      <c r="C41" s="318" t="s">
        <v>183</v>
      </c>
      <c r="D41" s="318"/>
      <c r="E41" s="318"/>
      <c r="F41" s="318"/>
      <c r="G41" s="318"/>
      <c r="H41" s="318"/>
      <c r="I41" s="318"/>
      <c r="J41" s="318"/>
      <c r="K41" s="318"/>
      <c r="L41" s="318"/>
      <c r="M41" s="82"/>
      <c r="N41" s="82"/>
      <c r="O41" s="83"/>
      <c r="P41" s="309">
        <f>SUM(R41:U41)</f>
        <v>105</v>
      </c>
      <c r="Q41" s="309"/>
      <c r="R41" s="309">
        <v>60</v>
      </c>
      <c r="S41" s="309"/>
      <c r="T41" s="309">
        <v>45</v>
      </c>
      <c r="U41" s="309"/>
      <c r="V41" s="309" t="str">
        <f>IF(((COUNTIF((V42:W42),"…"))+(COUNTIF((X41:AA41),"…")))&gt;=1,"…",(IF((SUM(V42:W42))=(SUM(X41:AA41)),(IF((SUM(V42:W42))=0,"－",(SUM(V42:W42)))),"値異常")))</f>
        <v>－</v>
      </c>
      <c r="W41" s="309"/>
      <c r="X41" s="309" t="str">
        <f>IF((COUNTIF((X42:Y42),"…"))&gt;=1,"…",(IF((SUM(X42:Y42))=0,"－",(SUM(X42:Y42)))))</f>
        <v>－</v>
      </c>
      <c r="Y41" s="309"/>
      <c r="Z41" s="309" t="str">
        <f>IF((COUNTIF((Z42:AA42),"…"))&gt;=1,"…",(IF((SUM(Z42:AA42))=0,"－",(SUM(Z42:AA42)))))</f>
        <v>－</v>
      </c>
      <c r="AA41" s="309"/>
      <c r="AB41" s="309" t="str">
        <f>IF(((COUNTIF((AB42:AC42),"…"))+(COUNTIF((AD41:AG41),"…")))&gt;=1,"…",(IF((SUM(AB42:AC42))=(SUM(AD41:AG41)),(IF((SUM(AB42:AC42))=0,"－",(SUM(AB42:AC42)))),"値異常")))</f>
        <v>－</v>
      </c>
      <c r="AC41" s="309"/>
      <c r="AD41" s="309" t="str">
        <f>IF((COUNTIF((AD42:AE42),"…"))&gt;=1,"…",(IF((SUM(AD42:AE42))=0,"－",(SUM(AD42:AE42)))))</f>
        <v>－</v>
      </c>
      <c r="AE41" s="309"/>
      <c r="AF41" s="309" t="str">
        <f>IF((COUNTIF((AF42:AG42),"…"))&gt;=1,"…",(IF((SUM(AF42:AG42))=0,"－",(SUM(AF42:AG42)))))</f>
        <v>－</v>
      </c>
      <c r="AG41" s="309"/>
      <c r="AH41" s="309" t="str">
        <f>IF(((COUNTIF((AH42:AI42),"…"))+(COUNTIF((AJ41:AM41),"…")))&gt;=1,"…",(IF((SUM(AH42:AI42))=(SUM(AJ41:AM41)),(IF((SUM(AH42:AI42))=0,"－",(SUM(AH42:AI42)))),"値異常")))</f>
        <v>－</v>
      </c>
      <c r="AI41" s="309"/>
      <c r="AJ41" s="309" t="str">
        <f>IF((COUNTIF((AJ42:AK42),"…"))&gt;=1,"…",(IF((SUM(AJ42:AK42))=0,"－",(SUM(AJ42:AK42)))))</f>
        <v>－</v>
      </c>
      <c r="AK41" s="309"/>
      <c r="AL41" s="309" t="str">
        <f>IF((COUNTIF((AL42:AM42),"…"))&gt;=1,"…",(IF((SUM(AL42:AM42))=0,"－",(SUM(AL42:AM42)))))</f>
        <v>－</v>
      </c>
      <c r="AM41" s="309"/>
      <c r="AN41" s="309" t="str">
        <f>IF(((COUNTIF((AN42:AO42),"…"))+(COUNTIF((AP41:AS41),"…")))&gt;=1,"…",(IF((SUM(AN42:AO42))=(SUM(AP41:AS41)),(IF((SUM(AN42:AO42))=0,"－",(SUM(AN42:AO42)))),"値異常")))</f>
        <v>－</v>
      </c>
      <c r="AO41" s="309"/>
      <c r="AP41" s="309" t="str">
        <f>IF((COUNTIF((AP42:AQ42),"…"))&gt;=1,"…",(IF((SUM(AP42:AQ42))=0,"－",(SUM(AP42:AQ42)))))</f>
        <v>－</v>
      </c>
      <c r="AQ41" s="309"/>
      <c r="AR41" s="309" t="str">
        <f>IF((COUNTIF((AR42:AS42),"…"))&gt;=1,"…",(IF((SUM(AR42:AS42))=0,"－",(SUM(AR42:AS42)))))</f>
        <v>－</v>
      </c>
      <c r="AS41" s="309"/>
      <c r="AT41" s="309">
        <f>SUM(AV41:BG41)</f>
        <v>-32</v>
      </c>
      <c r="AU41" s="309"/>
      <c r="AV41" s="309" t="s">
        <v>0</v>
      </c>
      <c r="AW41" s="309"/>
      <c r="AX41" s="309" t="s">
        <v>0</v>
      </c>
      <c r="AY41" s="309"/>
      <c r="AZ41" s="309">
        <v>-23</v>
      </c>
      <c r="BA41" s="309"/>
      <c r="BB41" s="309">
        <v>-8</v>
      </c>
      <c r="BC41" s="309"/>
      <c r="BD41" s="309">
        <v>-1</v>
      </c>
      <c r="BE41" s="309"/>
      <c r="BF41" s="309" t="s">
        <v>0</v>
      </c>
      <c r="BG41" s="309"/>
    </row>
    <row r="42" spans="2:59" ht="24.75" customHeight="1">
      <c r="B42" s="19"/>
      <c r="C42" s="19"/>
      <c r="D42" s="203" t="s">
        <v>352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"/>
      <c r="P42" s="308">
        <f>SUM(R42:U42)</f>
        <v>105</v>
      </c>
      <c r="Q42" s="308"/>
      <c r="R42" s="308">
        <v>60</v>
      </c>
      <c r="S42" s="308"/>
      <c r="T42" s="308">
        <v>45</v>
      </c>
      <c r="U42" s="308"/>
      <c r="V42" s="308" t="str">
        <f>IF(((COUNTIF((V43:W43),"…"))+(COUNTIF((X42:AA42),"…")))&gt;=1,"…",(IF((SUM(V43:W43))=(SUM(X42:AA42)),(IF((SUM(V43:W43))=0,"－",(SUM(V43:W43)))),"値異常")))</f>
        <v>－</v>
      </c>
      <c r="W42" s="308"/>
      <c r="X42" s="308" t="str">
        <f>IF((COUNTIF((X43:Y43),"…"))&gt;=1,"…",(IF((SUM(X43:Y43))=0,"－",(SUM(X43:Y43)))))</f>
        <v>－</v>
      </c>
      <c r="Y42" s="308"/>
      <c r="Z42" s="308" t="str">
        <f>IF((COUNTIF((Z43:AA43),"…"))&gt;=1,"…",(IF((SUM(Z43:AA43))=0,"－",(SUM(Z43:AA43)))))</f>
        <v>－</v>
      </c>
      <c r="AA42" s="308"/>
      <c r="AB42" s="308" t="str">
        <f>IF(((COUNTIF((AB43:AC43),"…"))+(COUNTIF((AD42:AG42),"…")))&gt;=1,"…",(IF((SUM(AB43:AC43))=(SUM(AD42:AG42)),(IF((SUM(AB43:AC43))=0,"－",(SUM(AB43:AC43)))),"値異常")))</f>
        <v>－</v>
      </c>
      <c r="AC42" s="308"/>
      <c r="AD42" s="308" t="str">
        <f>IF((COUNTIF((AD43:AE43),"…"))&gt;=1,"…",(IF((SUM(AD43:AE43))=0,"－",(SUM(AD43:AE43)))))</f>
        <v>－</v>
      </c>
      <c r="AE42" s="308"/>
      <c r="AF42" s="308" t="str">
        <f>IF((COUNTIF((AF43:AG43),"…"))&gt;=1,"…",(IF((SUM(AF43:AG43))=0,"－",(SUM(AF43:AG43)))))</f>
        <v>－</v>
      </c>
      <c r="AG42" s="308"/>
      <c r="AH42" s="308" t="str">
        <f>IF(((COUNTIF((AH43:AI43),"…"))+(COUNTIF((AJ42:AM42),"…")))&gt;=1,"…",(IF((SUM(AH43:AI43))=(SUM(AJ42:AM42)),(IF((SUM(AH43:AI43))=0,"－",(SUM(AH43:AI43)))),"値異常")))</f>
        <v>－</v>
      </c>
      <c r="AI42" s="308"/>
      <c r="AJ42" s="308" t="str">
        <f>IF((COUNTIF((AJ43:AK43),"…"))&gt;=1,"…",(IF((SUM(AJ43:AK43))=0,"－",(SUM(AJ43:AK43)))))</f>
        <v>－</v>
      </c>
      <c r="AK42" s="308"/>
      <c r="AL42" s="308" t="str">
        <f>IF((COUNTIF((AL43:AM43),"…"))&gt;=1,"…",(IF((SUM(AL43:AM43))=0,"－",(SUM(AL43:AM43)))))</f>
        <v>－</v>
      </c>
      <c r="AM42" s="308"/>
      <c r="AN42" s="308" t="str">
        <f>IF(((COUNTIF((AN43:AO43),"…"))+(COUNTIF((AP42:AS42),"…")))&gt;=1,"…",(IF((SUM(AN43:AO43))=(SUM(AP42:AS42)),(IF((SUM(AN43:AO43))=0,"－",(SUM(AN43:AO43)))),"値異常")))</f>
        <v>－</v>
      </c>
      <c r="AO42" s="308"/>
      <c r="AP42" s="308" t="str">
        <f>IF((COUNTIF((AP43:AQ43),"…"))&gt;=1,"…",(IF((SUM(AP43:AQ43))=0,"－",(SUM(AP43:AQ43)))))</f>
        <v>－</v>
      </c>
      <c r="AQ42" s="308"/>
      <c r="AR42" s="308" t="str">
        <f>IF((COUNTIF((AR43:AS43),"…"))&gt;=1,"…",(IF((SUM(AR43:AS43))=0,"－",(SUM(AR43:AS43)))))</f>
        <v>－</v>
      </c>
      <c r="AS42" s="308"/>
      <c r="AT42" s="308" t="s">
        <v>0</v>
      </c>
      <c r="AU42" s="308"/>
      <c r="AV42" s="308" t="s">
        <v>0</v>
      </c>
      <c r="AW42" s="308"/>
      <c r="AX42" s="308" t="s">
        <v>0</v>
      </c>
      <c r="AY42" s="308"/>
      <c r="AZ42" s="308" t="s">
        <v>0</v>
      </c>
      <c r="BA42" s="308"/>
      <c r="BB42" s="308" t="s">
        <v>0</v>
      </c>
      <c r="BC42" s="308"/>
      <c r="BD42" s="308" t="s">
        <v>0</v>
      </c>
      <c r="BE42" s="308"/>
      <c r="BF42" s="308" t="s">
        <v>0</v>
      </c>
      <c r="BG42" s="308"/>
    </row>
    <row r="43" spans="2:59" ht="15" customHeight="1"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0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</row>
    <row r="44" spans="3:59" ht="24.75" customHeight="1">
      <c r="C44" s="318" t="s">
        <v>182</v>
      </c>
      <c r="D44" s="318"/>
      <c r="E44" s="318"/>
      <c r="F44" s="318"/>
      <c r="G44" s="318"/>
      <c r="H44" s="318"/>
      <c r="I44" s="318"/>
      <c r="J44" s="318"/>
      <c r="K44" s="318"/>
      <c r="L44" s="318"/>
      <c r="M44" s="82"/>
      <c r="N44" s="82"/>
      <c r="O44" s="83"/>
      <c r="P44" s="309">
        <f>SUM(R44:U44)</f>
        <v>182</v>
      </c>
      <c r="Q44" s="309"/>
      <c r="R44" s="309">
        <f>SUM(R45:S46)</f>
        <v>103</v>
      </c>
      <c r="S44" s="309"/>
      <c r="T44" s="309">
        <f>SUM(T45:U46)</f>
        <v>79</v>
      </c>
      <c r="U44" s="309"/>
      <c r="V44" s="309" t="str">
        <f>IF(((COUNTIF((V45:W47),"…"))+(COUNTIF((X44:AA44),"…")))&gt;=1,"…",(IF((SUM(V45:W47))=(SUM(X44:AA44)),(IF((SUM(V45:W47))=0,"－",(SUM(V45:W47)))),"値異常")))</f>
        <v>－</v>
      </c>
      <c r="W44" s="309"/>
      <c r="X44" s="309" t="str">
        <f>IF((COUNTIF((X45:Y47),"…"))&gt;=1,"…",(IF((SUM(X45:Y47))=0,"－",(SUM(X45:Y47)))))</f>
        <v>－</v>
      </c>
      <c r="Y44" s="309"/>
      <c r="Z44" s="309" t="str">
        <f>IF((COUNTIF((Z45:AA47),"…"))&gt;=1,"…",(IF((SUM(Z45:AA47))=0,"－",(SUM(Z45:AA47)))))</f>
        <v>－</v>
      </c>
      <c r="AA44" s="309"/>
      <c r="AB44" s="309" t="str">
        <f>IF(((COUNTIF((AB45:AC47),"…"))+(COUNTIF((AD44:AG44),"…")))&gt;=1,"…",(IF((SUM(AB45:AC47))=(SUM(AD44:AG44)),(IF((SUM(AB45:AC47))=0,"－",(SUM(AB45:AC47)))),"値異常")))</f>
        <v>－</v>
      </c>
      <c r="AC44" s="309"/>
      <c r="AD44" s="309" t="str">
        <f>IF((COUNTIF((AD45:AE47),"…"))&gt;=1,"…",(IF((SUM(AD45:AE47))=0,"－",(SUM(AD45:AE47)))))</f>
        <v>－</v>
      </c>
      <c r="AE44" s="309"/>
      <c r="AF44" s="309" t="str">
        <f>IF((COUNTIF((AF45:AG47),"…"))&gt;=1,"…",(IF((SUM(AF45:AG47))=0,"－",(SUM(AF45:AG47)))))</f>
        <v>－</v>
      </c>
      <c r="AG44" s="309"/>
      <c r="AH44" s="309" t="str">
        <f>IF(((COUNTIF((AH45:AI47),"…"))+(COUNTIF((AJ44:AM44),"…")))&gt;=1,"…",(IF((SUM(AH45:AI47))=(SUM(AJ44:AM44)),(IF((SUM(AH45:AI47))=0,"－",(SUM(AH45:AI47)))),"値異常")))</f>
        <v>－</v>
      </c>
      <c r="AI44" s="309"/>
      <c r="AJ44" s="309" t="str">
        <f>IF((COUNTIF((AJ45:AK47),"…"))&gt;=1,"…",(IF((SUM(AJ45:AK47))=0,"－",(SUM(AJ45:AK47)))))</f>
        <v>－</v>
      </c>
      <c r="AK44" s="309"/>
      <c r="AL44" s="309" t="str">
        <f>IF((COUNTIF((AL45:AM47),"…"))&gt;=1,"…",(IF((SUM(AL45:AM47))=0,"－",(SUM(AL45:AM47)))))</f>
        <v>－</v>
      </c>
      <c r="AM44" s="309"/>
      <c r="AN44" s="309" t="str">
        <f>IF(((COUNTIF((AN45:AO47),"…"))+(COUNTIF((AP44:AS44),"…")))&gt;=1,"…",(IF((SUM(AN45:AO47))=(SUM(AP44:AS44)),(IF((SUM(AN45:AO47))=0,"－",(SUM(AN45:AO47)))),"値異常")))</f>
        <v>－</v>
      </c>
      <c r="AO44" s="309"/>
      <c r="AP44" s="309" t="str">
        <f>IF((COUNTIF((AP45:AQ47),"…"))&gt;=1,"…",(IF((SUM(AP45:AQ47))=0,"－",(SUM(AP45:AQ47)))))</f>
        <v>－</v>
      </c>
      <c r="AQ44" s="309"/>
      <c r="AR44" s="309" t="str">
        <f>IF((COUNTIF((AR45:AS47),"…"))&gt;=1,"…",(IF((SUM(AR45:AS47))=0,"－",(SUM(AR45:AS47)))))</f>
        <v>－</v>
      </c>
      <c r="AS44" s="309"/>
      <c r="AT44" s="309">
        <f>SUM(AV44:BG44)</f>
        <v>-41</v>
      </c>
      <c r="AU44" s="309"/>
      <c r="AV44" s="309" t="s">
        <v>0</v>
      </c>
      <c r="AW44" s="309"/>
      <c r="AX44" s="309" t="s">
        <v>0</v>
      </c>
      <c r="AY44" s="309"/>
      <c r="AZ44" s="309">
        <v>-37</v>
      </c>
      <c r="BA44" s="309"/>
      <c r="BB44" s="309">
        <v>-4</v>
      </c>
      <c r="BC44" s="309"/>
      <c r="BD44" s="309" t="s">
        <v>0</v>
      </c>
      <c r="BE44" s="309"/>
      <c r="BF44" s="309" t="s">
        <v>0</v>
      </c>
      <c r="BG44" s="309"/>
    </row>
    <row r="45" spans="2:59" ht="24.75" customHeight="1">
      <c r="B45" s="19"/>
      <c r="C45" s="19"/>
      <c r="D45" s="203" t="s">
        <v>184</v>
      </c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30"/>
      <c r="P45" s="308">
        <f>SUM(R45:U45)</f>
        <v>130</v>
      </c>
      <c r="Q45" s="308"/>
      <c r="R45" s="308">
        <v>69</v>
      </c>
      <c r="S45" s="308"/>
      <c r="T45" s="308">
        <v>61</v>
      </c>
      <c r="U45" s="308"/>
      <c r="V45" s="308" t="s">
        <v>349</v>
      </c>
      <c r="W45" s="308"/>
      <c r="X45" s="308" t="s">
        <v>349</v>
      </c>
      <c r="Y45" s="308"/>
      <c r="Z45" s="308" t="s">
        <v>349</v>
      </c>
      <c r="AA45" s="308"/>
      <c r="AB45" s="308" t="s">
        <v>349</v>
      </c>
      <c r="AC45" s="308"/>
      <c r="AD45" s="308" t="s">
        <v>349</v>
      </c>
      <c r="AE45" s="308"/>
      <c r="AF45" s="308" t="s">
        <v>349</v>
      </c>
      <c r="AG45" s="308"/>
      <c r="AH45" s="308" t="s">
        <v>349</v>
      </c>
      <c r="AI45" s="308"/>
      <c r="AJ45" s="308" t="s">
        <v>349</v>
      </c>
      <c r="AK45" s="308"/>
      <c r="AL45" s="308" t="s">
        <v>349</v>
      </c>
      <c r="AM45" s="308"/>
      <c r="AN45" s="308" t="s">
        <v>349</v>
      </c>
      <c r="AO45" s="308"/>
      <c r="AP45" s="308" t="s">
        <v>349</v>
      </c>
      <c r="AQ45" s="308"/>
      <c r="AR45" s="308" t="s">
        <v>349</v>
      </c>
      <c r="AS45" s="308"/>
      <c r="AT45" s="308" t="s">
        <v>349</v>
      </c>
      <c r="AU45" s="308"/>
      <c r="AV45" s="308" t="s">
        <v>349</v>
      </c>
      <c r="AW45" s="308"/>
      <c r="AX45" s="308" t="s">
        <v>349</v>
      </c>
      <c r="AY45" s="308"/>
      <c r="AZ45" s="308" t="s">
        <v>349</v>
      </c>
      <c r="BA45" s="308"/>
      <c r="BB45" s="308" t="s">
        <v>349</v>
      </c>
      <c r="BC45" s="308"/>
      <c r="BD45" s="308" t="s">
        <v>349</v>
      </c>
      <c r="BE45" s="308"/>
      <c r="BF45" s="308" t="s">
        <v>349</v>
      </c>
      <c r="BG45" s="308"/>
    </row>
    <row r="46" spans="2:59" ht="24.75" customHeight="1">
      <c r="B46" s="19"/>
      <c r="C46" s="19"/>
      <c r="D46" s="203" t="s">
        <v>185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30"/>
      <c r="P46" s="308">
        <f>SUM(R46:U46)</f>
        <v>52</v>
      </c>
      <c r="Q46" s="308"/>
      <c r="R46" s="308">
        <v>34</v>
      </c>
      <c r="S46" s="308"/>
      <c r="T46" s="308">
        <v>18</v>
      </c>
      <c r="U46" s="308"/>
      <c r="V46" s="308" t="s">
        <v>349</v>
      </c>
      <c r="W46" s="308"/>
      <c r="X46" s="308" t="s">
        <v>349</v>
      </c>
      <c r="Y46" s="308"/>
      <c r="Z46" s="308" t="s">
        <v>349</v>
      </c>
      <c r="AA46" s="308"/>
      <c r="AB46" s="308" t="s">
        <v>349</v>
      </c>
      <c r="AC46" s="308"/>
      <c r="AD46" s="308" t="s">
        <v>349</v>
      </c>
      <c r="AE46" s="308"/>
      <c r="AF46" s="308" t="s">
        <v>349</v>
      </c>
      <c r="AG46" s="308"/>
      <c r="AH46" s="308" t="s">
        <v>349</v>
      </c>
      <c r="AI46" s="308"/>
      <c r="AJ46" s="308" t="s">
        <v>349</v>
      </c>
      <c r="AK46" s="308"/>
      <c r="AL46" s="308" t="s">
        <v>349</v>
      </c>
      <c r="AM46" s="308"/>
      <c r="AN46" s="308" t="s">
        <v>349</v>
      </c>
      <c r="AO46" s="308"/>
      <c r="AP46" s="308" t="s">
        <v>349</v>
      </c>
      <c r="AQ46" s="308"/>
      <c r="AR46" s="308" t="s">
        <v>349</v>
      </c>
      <c r="AS46" s="308"/>
      <c r="AT46" s="308" t="s">
        <v>349</v>
      </c>
      <c r="AU46" s="308"/>
      <c r="AV46" s="308" t="s">
        <v>349</v>
      </c>
      <c r="AW46" s="308"/>
      <c r="AX46" s="308" t="s">
        <v>349</v>
      </c>
      <c r="AY46" s="308"/>
      <c r="AZ46" s="308" t="s">
        <v>349</v>
      </c>
      <c r="BA46" s="308"/>
      <c r="BB46" s="308" t="s">
        <v>349</v>
      </c>
      <c r="BC46" s="308"/>
      <c r="BD46" s="308" t="s">
        <v>349</v>
      </c>
      <c r="BE46" s="308"/>
      <c r="BF46" s="308" t="s">
        <v>349</v>
      </c>
      <c r="BG46" s="308"/>
    </row>
    <row r="47" spans="1:59" ht="15" customHeight="1" thickBot="1">
      <c r="A47" s="63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316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</row>
    <row r="48" spans="1:59" ht="18" customHeight="1">
      <c r="A48" s="100" t="s">
        <v>375</v>
      </c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57"/>
      <c r="AI48" s="61"/>
      <c r="AJ48" s="19"/>
      <c r="AK48" s="19"/>
      <c r="AL48" s="19"/>
      <c r="AM48" s="19"/>
      <c r="AO48" s="1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132" t="s">
        <v>49</v>
      </c>
      <c r="BD48" s="133"/>
      <c r="BE48" s="133"/>
      <c r="BF48" s="133"/>
      <c r="BG48" s="133"/>
    </row>
    <row r="49" spans="1:59" ht="18" customHeight="1">
      <c r="A49" s="61" t="s">
        <v>376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57"/>
      <c r="AJ49" s="60"/>
      <c r="AK49" s="60"/>
      <c r="AL49" s="60"/>
      <c r="AM49" s="60"/>
      <c r="BB49" s="312" t="s">
        <v>50</v>
      </c>
      <c r="BC49" s="313"/>
      <c r="BD49" s="313"/>
      <c r="BE49" s="313"/>
      <c r="BF49" s="313"/>
      <c r="BG49" s="313"/>
    </row>
    <row r="50" spans="1:59" ht="18" customHeight="1">
      <c r="A50" s="51" t="s">
        <v>377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I50" s="51"/>
      <c r="BA50" s="310" t="s">
        <v>135</v>
      </c>
      <c r="BB50" s="310"/>
      <c r="BC50" s="310"/>
      <c r="BD50" s="310"/>
      <c r="BE50" s="310"/>
      <c r="BF50" s="310"/>
      <c r="BG50" s="310"/>
    </row>
    <row r="51" spans="1:36" ht="18" customHeight="1">
      <c r="A51" s="5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36"/>
      <c r="AJ51" s="51"/>
    </row>
    <row r="52" ht="18" customHeight="1">
      <c r="AW52" s="36"/>
    </row>
  </sheetData>
  <mergeCells count="925">
    <mergeCell ref="B6:F6"/>
    <mergeCell ref="I6:M6"/>
    <mergeCell ref="BF39:BG39"/>
    <mergeCell ref="A3:O4"/>
    <mergeCell ref="AX39:AY39"/>
    <mergeCell ref="AZ39:BA39"/>
    <mergeCell ref="BB39:BC39"/>
    <mergeCell ref="BD39:BE39"/>
    <mergeCell ref="AT39:AU39"/>
    <mergeCell ref="AV39:AW39"/>
    <mergeCell ref="AD39:AE39"/>
    <mergeCell ref="AR39:AS39"/>
    <mergeCell ref="AF39:AG39"/>
    <mergeCell ref="AH39:AI39"/>
    <mergeCell ref="AJ39:AK39"/>
    <mergeCell ref="AL39:AM39"/>
    <mergeCell ref="X40:Y40"/>
    <mergeCell ref="P39:Q39"/>
    <mergeCell ref="R39:S39"/>
    <mergeCell ref="T39:U39"/>
    <mergeCell ref="V39:W39"/>
    <mergeCell ref="X39:Y39"/>
    <mergeCell ref="D31:N31"/>
    <mergeCell ref="D30:N30"/>
    <mergeCell ref="T40:U40"/>
    <mergeCell ref="V40:W40"/>
    <mergeCell ref="R40:S40"/>
    <mergeCell ref="D37:N37"/>
    <mergeCell ref="D32:N32"/>
    <mergeCell ref="D33:N33"/>
    <mergeCell ref="C35:L35"/>
    <mergeCell ref="D36:N36"/>
    <mergeCell ref="C41:L41"/>
    <mergeCell ref="C12:L12"/>
    <mergeCell ref="D13:N13"/>
    <mergeCell ref="D14:N14"/>
    <mergeCell ref="C27:L27"/>
    <mergeCell ref="C18:L18"/>
    <mergeCell ref="D29:N29"/>
    <mergeCell ref="D28:N28"/>
    <mergeCell ref="D24:N24"/>
    <mergeCell ref="B39:L39"/>
    <mergeCell ref="AP43:AQ43"/>
    <mergeCell ref="AR43:AS43"/>
    <mergeCell ref="C44:L44"/>
    <mergeCell ref="AF43:AG43"/>
    <mergeCell ref="AH43:AI43"/>
    <mergeCell ref="AJ43:AK43"/>
    <mergeCell ref="AL43:AM43"/>
    <mergeCell ref="X43:Y43"/>
    <mergeCell ref="Z43:AA43"/>
    <mergeCell ref="AB43:AC43"/>
    <mergeCell ref="AD43:AE43"/>
    <mergeCell ref="P43:Q43"/>
    <mergeCell ref="R43:S43"/>
    <mergeCell ref="T43:U43"/>
    <mergeCell ref="V43:W43"/>
    <mergeCell ref="BF46:BG46"/>
    <mergeCell ref="BD46:BE46"/>
    <mergeCell ref="BF44:BG44"/>
    <mergeCell ref="BD45:BE45"/>
    <mergeCell ref="BF45:BG45"/>
    <mergeCell ref="BD44:BE44"/>
    <mergeCell ref="AT43:AU43"/>
    <mergeCell ref="AV43:AW43"/>
    <mergeCell ref="AX43:AY43"/>
    <mergeCell ref="AZ43:BA43"/>
    <mergeCell ref="BB43:BC43"/>
    <mergeCell ref="BD43:BE43"/>
    <mergeCell ref="BF43:BG43"/>
    <mergeCell ref="AV44:AW44"/>
    <mergeCell ref="BB46:BC46"/>
    <mergeCell ref="AZ44:BA44"/>
    <mergeCell ref="BB44:BC44"/>
    <mergeCell ref="AZ45:BA45"/>
    <mergeCell ref="BB45:BC45"/>
    <mergeCell ref="AP45:AQ45"/>
    <mergeCell ref="AP46:AQ46"/>
    <mergeCell ref="AR44:AS44"/>
    <mergeCell ref="AR45:AS45"/>
    <mergeCell ref="AR46:AS46"/>
    <mergeCell ref="AP44:AQ44"/>
    <mergeCell ref="AL45:AM45"/>
    <mergeCell ref="AL46:AM46"/>
    <mergeCell ref="AN44:AO44"/>
    <mergeCell ref="AN45:AO45"/>
    <mergeCell ref="AN46:AO46"/>
    <mergeCell ref="AL44:AM44"/>
    <mergeCell ref="AH45:AI45"/>
    <mergeCell ref="AH46:AI46"/>
    <mergeCell ref="AJ44:AK44"/>
    <mergeCell ref="AJ45:AK45"/>
    <mergeCell ref="AJ46:AK46"/>
    <mergeCell ref="AH44:AI44"/>
    <mergeCell ref="AB44:AC44"/>
    <mergeCell ref="AD44:AE44"/>
    <mergeCell ref="AD46:AE46"/>
    <mergeCell ref="AF44:AG44"/>
    <mergeCell ref="AF45:AG45"/>
    <mergeCell ref="AF46:AG46"/>
    <mergeCell ref="AB45:AC45"/>
    <mergeCell ref="AB46:AC46"/>
    <mergeCell ref="AD45:AE45"/>
    <mergeCell ref="P44:Q44"/>
    <mergeCell ref="R44:S44"/>
    <mergeCell ref="T44:U44"/>
    <mergeCell ref="V44:W44"/>
    <mergeCell ref="V45:W45"/>
    <mergeCell ref="V46:W46"/>
    <mergeCell ref="X44:Y44"/>
    <mergeCell ref="Z44:AA44"/>
    <mergeCell ref="X45:Y45"/>
    <mergeCell ref="X46:Y46"/>
    <mergeCell ref="Z45:AA45"/>
    <mergeCell ref="Z46:AA46"/>
    <mergeCell ref="BB16:BC16"/>
    <mergeCell ref="D45:N45"/>
    <mergeCell ref="D46:N46"/>
    <mergeCell ref="BD16:BE16"/>
    <mergeCell ref="AT16:AU16"/>
    <mergeCell ref="AF16:AG16"/>
    <mergeCell ref="AH16:AI16"/>
    <mergeCell ref="AJ16:AK16"/>
    <mergeCell ref="AT40:AU40"/>
    <mergeCell ref="X18:Y18"/>
    <mergeCell ref="AL47:AM47"/>
    <mergeCell ref="AD47:AE47"/>
    <mergeCell ref="AF47:AG47"/>
    <mergeCell ref="AH47:AI47"/>
    <mergeCell ref="BF5:BG5"/>
    <mergeCell ref="T18:U18"/>
    <mergeCell ref="AV5:AW5"/>
    <mergeCell ref="AX5:AY5"/>
    <mergeCell ref="AZ5:BA5"/>
    <mergeCell ref="AT14:AU14"/>
    <mergeCell ref="BF16:BG16"/>
    <mergeCell ref="AV16:AW16"/>
    <mergeCell ref="AX16:AY16"/>
    <mergeCell ref="AZ16:BA16"/>
    <mergeCell ref="AP10:AQ10"/>
    <mergeCell ref="AR10:AS10"/>
    <mergeCell ref="AF12:AG12"/>
    <mergeCell ref="AH12:AI12"/>
    <mergeCell ref="AJ12:AK12"/>
    <mergeCell ref="AN10:AO10"/>
    <mergeCell ref="AL12:AM12"/>
    <mergeCell ref="AJ10:AK10"/>
    <mergeCell ref="AN12:AO12"/>
    <mergeCell ref="AP12:AQ12"/>
    <mergeCell ref="AF5:AG5"/>
    <mergeCell ref="AL10:AM10"/>
    <mergeCell ref="AF10:AG10"/>
    <mergeCell ref="AH10:AI10"/>
    <mergeCell ref="AL7:AM7"/>
    <mergeCell ref="AF41:AG41"/>
    <mergeCell ref="AN39:AO39"/>
    <mergeCell ref="AJ15:AK15"/>
    <mergeCell ref="AH18:AI18"/>
    <mergeCell ref="AJ18:AK18"/>
    <mergeCell ref="AH20:AI20"/>
    <mergeCell ref="AL17:AM17"/>
    <mergeCell ref="AJ22:AK22"/>
    <mergeCell ref="AL22:AM22"/>
    <mergeCell ref="AH24:AI24"/>
    <mergeCell ref="AD5:AE5"/>
    <mergeCell ref="AJ47:AK47"/>
    <mergeCell ref="AN47:AO47"/>
    <mergeCell ref="AF25:AG25"/>
    <mergeCell ref="AN43:AO43"/>
    <mergeCell ref="AN27:AO27"/>
    <mergeCell ref="AN28:AO28"/>
    <mergeCell ref="AL29:AM29"/>
    <mergeCell ref="AH29:AI29"/>
    <mergeCell ref="AJ29:AK29"/>
    <mergeCell ref="V5:W5"/>
    <mergeCell ref="X5:Y5"/>
    <mergeCell ref="Z5:AA5"/>
    <mergeCell ref="AB5:AC5"/>
    <mergeCell ref="AP47:AQ47"/>
    <mergeCell ref="AR47:AS47"/>
    <mergeCell ref="AV47:AW47"/>
    <mergeCell ref="AT47:AU47"/>
    <mergeCell ref="AT46:AU46"/>
    <mergeCell ref="AZ47:BA47"/>
    <mergeCell ref="AT44:AU44"/>
    <mergeCell ref="AV46:AW46"/>
    <mergeCell ref="AX46:AY46"/>
    <mergeCell ref="AZ46:BA46"/>
    <mergeCell ref="AX44:AY44"/>
    <mergeCell ref="AT45:AU45"/>
    <mergeCell ref="AV45:AW45"/>
    <mergeCell ref="AX47:AY47"/>
    <mergeCell ref="X47:Y47"/>
    <mergeCell ref="Z47:AA47"/>
    <mergeCell ref="AB47:AC47"/>
    <mergeCell ref="P40:Q40"/>
    <mergeCell ref="P45:Q45"/>
    <mergeCell ref="P46:Q46"/>
    <mergeCell ref="R45:S45"/>
    <mergeCell ref="R46:S46"/>
    <mergeCell ref="T45:U45"/>
    <mergeCell ref="T46:U46"/>
    <mergeCell ref="P47:Q47"/>
    <mergeCell ref="R47:S47"/>
    <mergeCell ref="T47:U47"/>
    <mergeCell ref="V47:W47"/>
    <mergeCell ref="AT3:BG3"/>
    <mergeCell ref="AT8:AU8"/>
    <mergeCell ref="AV8:AW8"/>
    <mergeCell ref="BF8:BG8"/>
    <mergeCell ref="AZ8:BA8"/>
    <mergeCell ref="BB8:BC8"/>
    <mergeCell ref="BD8:BE8"/>
    <mergeCell ref="AT5:AU5"/>
    <mergeCell ref="AV7:AW7"/>
    <mergeCell ref="BF6:BG6"/>
    <mergeCell ref="AN8:AO8"/>
    <mergeCell ref="AP8:AQ8"/>
    <mergeCell ref="AR8:AS8"/>
    <mergeCell ref="AD8:AE8"/>
    <mergeCell ref="AL8:AM8"/>
    <mergeCell ref="AF8:AG8"/>
    <mergeCell ref="AH8:AI8"/>
    <mergeCell ref="AJ8:AK8"/>
    <mergeCell ref="AR5:AS5"/>
    <mergeCell ref="BB5:BC5"/>
    <mergeCell ref="AT6:AU6"/>
    <mergeCell ref="AV6:AW6"/>
    <mergeCell ref="AX6:AY6"/>
    <mergeCell ref="AZ6:BA6"/>
    <mergeCell ref="BB6:BC6"/>
    <mergeCell ref="AD6:AE6"/>
    <mergeCell ref="AN7:AO7"/>
    <mergeCell ref="BF4:BG4"/>
    <mergeCell ref="AT4:AU4"/>
    <mergeCell ref="AV4:AW4"/>
    <mergeCell ref="AZ4:BA4"/>
    <mergeCell ref="AX4:AY4"/>
    <mergeCell ref="BB4:BC4"/>
    <mergeCell ref="BD4:BE4"/>
    <mergeCell ref="BD5:BE5"/>
    <mergeCell ref="AP7:AQ7"/>
    <mergeCell ref="AN6:AO6"/>
    <mergeCell ref="AP6:AQ6"/>
    <mergeCell ref="AF6:AG6"/>
    <mergeCell ref="AL6:AM6"/>
    <mergeCell ref="AJ6:AK6"/>
    <mergeCell ref="AH7:AI7"/>
    <mergeCell ref="AJ7:AK7"/>
    <mergeCell ref="AH6:AI6"/>
    <mergeCell ref="AP5:AQ5"/>
    <mergeCell ref="AH5:AI5"/>
    <mergeCell ref="AJ5:AK5"/>
    <mergeCell ref="AN5:AO5"/>
    <mergeCell ref="AL5:AM5"/>
    <mergeCell ref="AH3:AM3"/>
    <mergeCell ref="AN3:AS3"/>
    <mergeCell ref="AP4:AQ4"/>
    <mergeCell ref="AR4:AS4"/>
    <mergeCell ref="AN4:AO4"/>
    <mergeCell ref="AJ4:AK4"/>
    <mergeCell ref="AL4:AM4"/>
    <mergeCell ref="AH4:AI4"/>
    <mergeCell ref="P5:Q5"/>
    <mergeCell ref="T7:U7"/>
    <mergeCell ref="P7:Q7"/>
    <mergeCell ref="R7:S7"/>
    <mergeCell ref="P6:Q6"/>
    <mergeCell ref="R5:S5"/>
    <mergeCell ref="T5:U5"/>
    <mergeCell ref="V7:W7"/>
    <mergeCell ref="V6:W6"/>
    <mergeCell ref="X7:Y7"/>
    <mergeCell ref="X6:Y6"/>
    <mergeCell ref="P3:U3"/>
    <mergeCell ref="V3:AA3"/>
    <mergeCell ref="Z4:AA4"/>
    <mergeCell ref="V4:W4"/>
    <mergeCell ref="X4:Y4"/>
    <mergeCell ref="P4:Q4"/>
    <mergeCell ref="R4:S4"/>
    <mergeCell ref="T4:U4"/>
    <mergeCell ref="Z7:AA7"/>
    <mergeCell ref="AB7:AC7"/>
    <mergeCell ref="AB3:AG3"/>
    <mergeCell ref="AD4:AE4"/>
    <mergeCell ref="AF4:AG4"/>
    <mergeCell ref="Z6:AA6"/>
    <mergeCell ref="AB6:AC6"/>
    <mergeCell ref="AD7:AE7"/>
    <mergeCell ref="AF7:AG7"/>
    <mergeCell ref="AB4:AC4"/>
    <mergeCell ref="R8:S8"/>
    <mergeCell ref="AD10:AE10"/>
    <mergeCell ref="Z10:AA10"/>
    <mergeCell ref="AB10:AC10"/>
    <mergeCell ref="X8:Y8"/>
    <mergeCell ref="Z8:AA8"/>
    <mergeCell ref="AB8:AC8"/>
    <mergeCell ref="T8:U8"/>
    <mergeCell ref="V8:W8"/>
    <mergeCell ref="T13:U13"/>
    <mergeCell ref="T12:U12"/>
    <mergeCell ref="D15:N15"/>
    <mergeCell ref="T6:U6"/>
    <mergeCell ref="R6:S6"/>
    <mergeCell ref="P8:Q8"/>
    <mergeCell ref="P13:Q13"/>
    <mergeCell ref="R13:S13"/>
    <mergeCell ref="P12:Q12"/>
    <mergeCell ref="R12:S12"/>
    <mergeCell ref="B10:L10"/>
    <mergeCell ref="R21:S21"/>
    <mergeCell ref="T21:U21"/>
    <mergeCell ref="V21:W21"/>
    <mergeCell ref="D16:N16"/>
    <mergeCell ref="P16:Q16"/>
    <mergeCell ref="R16:S16"/>
    <mergeCell ref="T16:U16"/>
    <mergeCell ref="V12:W12"/>
    <mergeCell ref="V13:W13"/>
    <mergeCell ref="Z16:AA16"/>
    <mergeCell ref="AB16:AC16"/>
    <mergeCell ref="X12:Y12"/>
    <mergeCell ref="Z12:AA12"/>
    <mergeCell ref="AB12:AC12"/>
    <mergeCell ref="X15:Y15"/>
    <mergeCell ref="Z15:AA15"/>
    <mergeCell ref="AB15:AC15"/>
    <mergeCell ref="X13:Y13"/>
    <mergeCell ref="Z13:AA13"/>
    <mergeCell ref="D42:N42"/>
    <mergeCell ref="B1:AG1"/>
    <mergeCell ref="AH1:BG1"/>
    <mergeCell ref="BD2:BG2"/>
    <mergeCell ref="P10:Q10"/>
    <mergeCell ref="R10:S10"/>
    <mergeCell ref="T10:U10"/>
    <mergeCell ref="V10:W10"/>
    <mergeCell ref="X10:Y10"/>
    <mergeCell ref="AT10:AU10"/>
    <mergeCell ref="X16:Y16"/>
    <mergeCell ref="D20:N20"/>
    <mergeCell ref="D21:N21"/>
    <mergeCell ref="D19:N19"/>
    <mergeCell ref="P21:Q21"/>
    <mergeCell ref="X21:Y21"/>
    <mergeCell ref="D22:N22"/>
    <mergeCell ref="D23:N23"/>
    <mergeCell ref="AD12:AE12"/>
    <mergeCell ref="AD13:AE13"/>
    <mergeCell ref="AB13:AC13"/>
    <mergeCell ref="V14:W14"/>
    <mergeCell ref="X14:Y14"/>
    <mergeCell ref="Z14:AA14"/>
    <mergeCell ref="AB14:AC14"/>
    <mergeCell ref="V16:W16"/>
    <mergeCell ref="BD12:BE12"/>
    <mergeCell ref="AX12:AY12"/>
    <mergeCell ref="BB12:BC12"/>
    <mergeCell ref="AT12:AU12"/>
    <mergeCell ref="AL13:AM13"/>
    <mergeCell ref="AN13:AO13"/>
    <mergeCell ref="AP13:AQ13"/>
    <mergeCell ref="AR13:AS13"/>
    <mergeCell ref="AF13:AG13"/>
    <mergeCell ref="AJ13:AK13"/>
    <mergeCell ref="AH13:AI13"/>
    <mergeCell ref="BF10:BG10"/>
    <mergeCell ref="BD10:BE10"/>
    <mergeCell ref="BF12:BG12"/>
    <mergeCell ref="AZ12:BA12"/>
    <mergeCell ref="AZ10:BA10"/>
    <mergeCell ref="BF13:BG13"/>
    <mergeCell ref="BB13:BC13"/>
    <mergeCell ref="AV14:AW14"/>
    <mergeCell ref="AR14:AS14"/>
    <mergeCell ref="AX10:AY10"/>
    <mergeCell ref="BB10:BC10"/>
    <mergeCell ref="AV13:AW13"/>
    <mergeCell ref="AT13:AU13"/>
    <mergeCell ref="AV10:AW10"/>
    <mergeCell ref="AZ13:BA13"/>
    <mergeCell ref="AR12:AS12"/>
    <mergeCell ref="AV12:AW12"/>
    <mergeCell ref="X42:Y42"/>
    <mergeCell ref="Z42:AA42"/>
    <mergeCell ref="AD42:AE42"/>
    <mergeCell ref="AD16:AE16"/>
    <mergeCell ref="AD20:AE20"/>
    <mergeCell ref="AB24:AC24"/>
    <mergeCell ref="AB29:AC29"/>
    <mergeCell ref="AD34:AE34"/>
    <mergeCell ref="Z39:AA39"/>
    <mergeCell ref="AD23:AE23"/>
    <mergeCell ref="AB42:AC42"/>
    <mergeCell ref="Z40:AA40"/>
    <mergeCell ref="AB40:AC40"/>
    <mergeCell ref="AD40:AE40"/>
    <mergeCell ref="AD41:AE41"/>
    <mergeCell ref="AB39:AC39"/>
    <mergeCell ref="AF27:AG27"/>
    <mergeCell ref="AF31:AG31"/>
    <mergeCell ref="AF34:AG34"/>
    <mergeCell ref="AF35:AG35"/>
    <mergeCell ref="AF30:AG30"/>
    <mergeCell ref="AF32:AG32"/>
    <mergeCell ref="AF33:AG33"/>
    <mergeCell ref="AD30:AE30"/>
    <mergeCell ref="AD37:AE37"/>
    <mergeCell ref="AJ19:AK19"/>
    <mergeCell ref="AF14:AG14"/>
    <mergeCell ref="AH15:AI15"/>
    <mergeCell ref="AD19:AE19"/>
    <mergeCell ref="AF19:AG19"/>
    <mergeCell ref="AD15:AE15"/>
    <mergeCell ref="AD14:AE14"/>
    <mergeCell ref="AF15:AG15"/>
    <mergeCell ref="AJ14:AK14"/>
    <mergeCell ref="AH14:AI14"/>
    <mergeCell ref="AD17:AE17"/>
    <mergeCell ref="AF17:AG17"/>
    <mergeCell ref="AH17:AI17"/>
    <mergeCell ref="AJ17:AK17"/>
    <mergeCell ref="AP15:AQ15"/>
    <mergeCell ref="AF20:AG20"/>
    <mergeCell ref="AP14:AQ14"/>
    <mergeCell ref="AL14:AM14"/>
    <mergeCell ref="AN14:AO14"/>
    <mergeCell ref="AL16:AM16"/>
    <mergeCell ref="AN16:AO16"/>
    <mergeCell ref="AP16:AQ16"/>
    <mergeCell ref="AN17:AO17"/>
    <mergeCell ref="AP17:AQ17"/>
    <mergeCell ref="AR16:AS16"/>
    <mergeCell ref="BB40:BC40"/>
    <mergeCell ref="AZ40:BA40"/>
    <mergeCell ref="AR17:AS17"/>
    <mergeCell ref="AT17:AU17"/>
    <mergeCell ref="AV17:AW17"/>
    <mergeCell ref="AZ17:BA17"/>
    <mergeCell ref="BB17:BC17"/>
    <mergeCell ref="AX17:AY17"/>
    <mergeCell ref="AR18:AS18"/>
    <mergeCell ref="BD13:BE13"/>
    <mergeCell ref="AX14:AY14"/>
    <mergeCell ref="BF14:BG14"/>
    <mergeCell ref="AZ14:BA14"/>
    <mergeCell ref="BB14:BC14"/>
    <mergeCell ref="BD14:BE14"/>
    <mergeCell ref="P14:Q14"/>
    <mergeCell ref="R14:S14"/>
    <mergeCell ref="T14:U14"/>
    <mergeCell ref="AR15:AS15"/>
    <mergeCell ref="AL15:AM15"/>
    <mergeCell ref="AN15:AO15"/>
    <mergeCell ref="P15:Q15"/>
    <mergeCell ref="R15:S15"/>
    <mergeCell ref="T15:U15"/>
    <mergeCell ref="V15:W15"/>
    <mergeCell ref="AT15:AU15"/>
    <mergeCell ref="AV15:AW15"/>
    <mergeCell ref="AZ15:BA15"/>
    <mergeCell ref="BB15:BC15"/>
    <mergeCell ref="BD15:BE15"/>
    <mergeCell ref="AX15:AY15"/>
    <mergeCell ref="BF15:BG15"/>
    <mergeCell ref="P17:Q17"/>
    <mergeCell ref="R17:S17"/>
    <mergeCell ref="T17:U17"/>
    <mergeCell ref="V17:W17"/>
    <mergeCell ref="X17:Y17"/>
    <mergeCell ref="Z17:AA17"/>
    <mergeCell ref="AB17:AC17"/>
    <mergeCell ref="BD17:BE17"/>
    <mergeCell ref="BF17:BG17"/>
    <mergeCell ref="P18:Q18"/>
    <mergeCell ref="R18:S18"/>
    <mergeCell ref="V18:W18"/>
    <mergeCell ref="Z18:AA18"/>
    <mergeCell ref="AB18:AC18"/>
    <mergeCell ref="AD18:AE18"/>
    <mergeCell ref="AF18:AG18"/>
    <mergeCell ref="AL18:AM18"/>
    <mergeCell ref="AP18:AQ18"/>
    <mergeCell ref="AN18:AO18"/>
    <mergeCell ref="AT18:AU18"/>
    <mergeCell ref="AV18:AW18"/>
    <mergeCell ref="AZ18:BA18"/>
    <mergeCell ref="AX18:AY18"/>
    <mergeCell ref="BB18:BC18"/>
    <mergeCell ref="BD18:BE18"/>
    <mergeCell ref="BF18:BG18"/>
    <mergeCell ref="P19:Q19"/>
    <mergeCell ref="R19:S19"/>
    <mergeCell ref="T19:U19"/>
    <mergeCell ref="V19:W19"/>
    <mergeCell ref="X19:Y19"/>
    <mergeCell ref="Z19:AA19"/>
    <mergeCell ref="AB19:AC19"/>
    <mergeCell ref="AH19:AI19"/>
    <mergeCell ref="AP19:AQ19"/>
    <mergeCell ref="AR19:AS19"/>
    <mergeCell ref="AL19:AM19"/>
    <mergeCell ref="AN19:AO19"/>
    <mergeCell ref="AT19:AU19"/>
    <mergeCell ref="AV19:AW19"/>
    <mergeCell ref="AZ19:BA19"/>
    <mergeCell ref="AX19:AY19"/>
    <mergeCell ref="BB19:BC19"/>
    <mergeCell ref="BD19:BE19"/>
    <mergeCell ref="BF19:BG19"/>
    <mergeCell ref="P20:Q20"/>
    <mergeCell ref="R20:S20"/>
    <mergeCell ref="T20:U20"/>
    <mergeCell ref="V20:W20"/>
    <mergeCell ref="X20:Y20"/>
    <mergeCell ref="Z20:AA20"/>
    <mergeCell ref="AB20:AC20"/>
    <mergeCell ref="AT20:AU20"/>
    <mergeCell ref="AV20:AW20"/>
    <mergeCell ref="AJ20:AK20"/>
    <mergeCell ref="AL20:AM20"/>
    <mergeCell ref="AN20:AO20"/>
    <mergeCell ref="Z21:AA21"/>
    <mergeCell ref="AB21:AC21"/>
    <mergeCell ref="AD21:AE21"/>
    <mergeCell ref="AZ21:BA21"/>
    <mergeCell ref="AH21:AI21"/>
    <mergeCell ref="AJ21:AK21"/>
    <mergeCell ref="AL21:AM21"/>
    <mergeCell ref="AF21:AG21"/>
    <mergeCell ref="BF20:BG20"/>
    <mergeCell ref="AP21:AQ21"/>
    <mergeCell ref="AR21:AS21"/>
    <mergeCell ref="BD20:BE20"/>
    <mergeCell ref="BF21:BG21"/>
    <mergeCell ref="AZ20:BA20"/>
    <mergeCell ref="BB20:BC20"/>
    <mergeCell ref="AX20:AY20"/>
    <mergeCell ref="AP20:AQ20"/>
    <mergeCell ref="AR20:AS20"/>
    <mergeCell ref="BF22:BG22"/>
    <mergeCell ref="BD22:BE22"/>
    <mergeCell ref="BB21:BC21"/>
    <mergeCell ref="BD21:BE21"/>
    <mergeCell ref="BB22:BC22"/>
    <mergeCell ref="AT23:AU23"/>
    <mergeCell ref="V23:W23"/>
    <mergeCell ref="P23:Q23"/>
    <mergeCell ref="R23:S23"/>
    <mergeCell ref="T23:U23"/>
    <mergeCell ref="AF23:AG23"/>
    <mergeCell ref="AL23:AM23"/>
    <mergeCell ref="AJ23:AK23"/>
    <mergeCell ref="X23:Y23"/>
    <mergeCell ref="Z23:AA23"/>
    <mergeCell ref="P24:Q24"/>
    <mergeCell ref="R24:S24"/>
    <mergeCell ref="V24:W24"/>
    <mergeCell ref="AF24:AG24"/>
    <mergeCell ref="T24:U24"/>
    <mergeCell ref="AD24:AE24"/>
    <mergeCell ref="AV22:AW22"/>
    <mergeCell ref="AN21:AO21"/>
    <mergeCell ref="AT22:AU22"/>
    <mergeCell ref="AT21:AU21"/>
    <mergeCell ref="AV21:AW21"/>
    <mergeCell ref="AJ24:AK24"/>
    <mergeCell ref="AD27:AE27"/>
    <mergeCell ref="AB23:AC23"/>
    <mergeCell ref="X24:Y24"/>
    <mergeCell ref="Z24:AA24"/>
    <mergeCell ref="AH27:AI27"/>
    <mergeCell ref="X25:Y25"/>
    <mergeCell ref="AD25:AE25"/>
    <mergeCell ref="AR24:AS24"/>
    <mergeCell ref="AN24:AO24"/>
    <mergeCell ref="AP24:AQ24"/>
    <mergeCell ref="AL24:AM24"/>
    <mergeCell ref="AP27:AQ27"/>
    <mergeCell ref="AR27:AS27"/>
    <mergeCell ref="AH25:AI25"/>
    <mergeCell ref="AR25:AS25"/>
    <mergeCell ref="AL25:AM25"/>
    <mergeCell ref="AJ27:AK27"/>
    <mergeCell ref="AL27:AM27"/>
    <mergeCell ref="AT27:AU27"/>
    <mergeCell ref="AV27:AW27"/>
    <mergeCell ref="AV29:AW29"/>
    <mergeCell ref="P27:Q27"/>
    <mergeCell ref="R27:S27"/>
    <mergeCell ref="T27:U27"/>
    <mergeCell ref="V27:W27"/>
    <mergeCell ref="X27:Y27"/>
    <mergeCell ref="Z27:AA27"/>
    <mergeCell ref="AB27:AC27"/>
    <mergeCell ref="AF28:AG28"/>
    <mergeCell ref="BB42:BC42"/>
    <mergeCell ref="AT41:AU41"/>
    <mergeCell ref="AV28:AW28"/>
    <mergeCell ref="AZ28:BA28"/>
    <mergeCell ref="AH28:AI28"/>
    <mergeCell ref="AJ28:AK28"/>
    <mergeCell ref="AL28:AM28"/>
    <mergeCell ref="AT29:AU29"/>
    <mergeCell ref="AN31:AO31"/>
    <mergeCell ref="X28:Y28"/>
    <mergeCell ref="Z28:AA28"/>
    <mergeCell ref="AB28:AC28"/>
    <mergeCell ref="AD28:AE28"/>
    <mergeCell ref="P29:Q29"/>
    <mergeCell ref="R29:S29"/>
    <mergeCell ref="T29:U29"/>
    <mergeCell ref="V29:W29"/>
    <mergeCell ref="P28:Q28"/>
    <mergeCell ref="R28:S28"/>
    <mergeCell ref="T28:U28"/>
    <mergeCell ref="V28:W28"/>
    <mergeCell ref="P31:Q31"/>
    <mergeCell ref="R31:S31"/>
    <mergeCell ref="T31:U31"/>
    <mergeCell ref="V31:W31"/>
    <mergeCell ref="X31:Y31"/>
    <mergeCell ref="Z31:AA31"/>
    <mergeCell ref="AB31:AC31"/>
    <mergeCell ref="AD31:AE31"/>
    <mergeCell ref="AP31:AQ31"/>
    <mergeCell ref="AR31:AS31"/>
    <mergeCell ref="AT31:AU31"/>
    <mergeCell ref="AV31:AW31"/>
    <mergeCell ref="AZ31:BA31"/>
    <mergeCell ref="BB31:BC31"/>
    <mergeCell ref="BD31:BE31"/>
    <mergeCell ref="AX31:AY31"/>
    <mergeCell ref="BF31:BG31"/>
    <mergeCell ref="P34:Q34"/>
    <mergeCell ref="R34:S34"/>
    <mergeCell ref="T34:U34"/>
    <mergeCell ref="V34:W34"/>
    <mergeCell ref="AJ34:AK34"/>
    <mergeCell ref="AL34:AM34"/>
    <mergeCell ref="X34:Y34"/>
    <mergeCell ref="Z34:AA34"/>
    <mergeCell ref="AB34:AC34"/>
    <mergeCell ref="AX40:AY40"/>
    <mergeCell ref="BB34:BC34"/>
    <mergeCell ref="AN34:AO34"/>
    <mergeCell ref="AP34:AQ34"/>
    <mergeCell ref="AR34:AS34"/>
    <mergeCell ref="AT34:AU34"/>
    <mergeCell ref="AV34:AW34"/>
    <mergeCell ref="AZ34:BA34"/>
    <mergeCell ref="AX34:AY34"/>
    <mergeCell ref="AP39:AQ39"/>
    <mergeCell ref="AV40:AW40"/>
    <mergeCell ref="AL40:AM40"/>
    <mergeCell ref="AP41:AQ41"/>
    <mergeCell ref="AN40:AO40"/>
    <mergeCell ref="AP40:AQ40"/>
    <mergeCell ref="AR40:AS40"/>
    <mergeCell ref="AR41:AS41"/>
    <mergeCell ref="BF34:BG34"/>
    <mergeCell ref="P41:Q41"/>
    <mergeCell ref="R41:S41"/>
    <mergeCell ref="T41:U41"/>
    <mergeCell ref="V41:W41"/>
    <mergeCell ref="X41:Y41"/>
    <mergeCell ref="Z41:AA41"/>
    <mergeCell ref="AB41:AC41"/>
    <mergeCell ref="AV41:AW41"/>
    <mergeCell ref="AZ41:BA41"/>
    <mergeCell ref="BD34:BE34"/>
    <mergeCell ref="AF42:AG42"/>
    <mergeCell ref="AH34:AI34"/>
    <mergeCell ref="AR42:AS42"/>
    <mergeCell ref="AN41:AO41"/>
    <mergeCell ref="AL41:AM41"/>
    <mergeCell ref="AH42:AI42"/>
    <mergeCell ref="AJ42:AK42"/>
    <mergeCell ref="AH35:AI35"/>
    <mergeCell ref="AJ35:AK35"/>
    <mergeCell ref="P42:Q42"/>
    <mergeCell ref="R42:S42"/>
    <mergeCell ref="T42:U42"/>
    <mergeCell ref="V42:W42"/>
    <mergeCell ref="AF40:AG40"/>
    <mergeCell ref="AL35:AM35"/>
    <mergeCell ref="AN35:AO35"/>
    <mergeCell ref="AF36:AG36"/>
    <mergeCell ref="AH36:AI36"/>
    <mergeCell ref="AJ36:AK36"/>
    <mergeCell ref="AL36:AM36"/>
    <mergeCell ref="AN36:AO36"/>
    <mergeCell ref="AF37:AG37"/>
    <mergeCell ref="AH37:AI37"/>
    <mergeCell ref="AP35:AQ35"/>
    <mergeCell ref="AR35:AS35"/>
    <mergeCell ref="AP37:AQ37"/>
    <mergeCell ref="AR37:AS37"/>
    <mergeCell ref="AP36:AQ36"/>
    <mergeCell ref="AR36:AS36"/>
    <mergeCell ref="BD35:BE35"/>
    <mergeCell ref="AT42:AU42"/>
    <mergeCell ref="AV42:AW42"/>
    <mergeCell ref="BD42:BE42"/>
    <mergeCell ref="BB35:BC35"/>
    <mergeCell ref="AZ35:BA35"/>
    <mergeCell ref="AT37:AU37"/>
    <mergeCell ref="AX35:AY35"/>
    <mergeCell ref="AT35:AU35"/>
    <mergeCell ref="AV35:AW35"/>
    <mergeCell ref="BF35:BG35"/>
    <mergeCell ref="BF42:BG42"/>
    <mergeCell ref="AT36:AU36"/>
    <mergeCell ref="AV36:AW36"/>
    <mergeCell ref="AZ36:BA36"/>
    <mergeCell ref="BB36:BC36"/>
    <mergeCell ref="BF36:BG36"/>
    <mergeCell ref="AV37:AW37"/>
    <mergeCell ref="BD36:BE36"/>
    <mergeCell ref="AZ37:BA37"/>
    <mergeCell ref="P35:Q35"/>
    <mergeCell ref="R35:S35"/>
    <mergeCell ref="T35:U35"/>
    <mergeCell ref="V35:W35"/>
    <mergeCell ref="X35:Y35"/>
    <mergeCell ref="Z35:AA35"/>
    <mergeCell ref="AB35:AC35"/>
    <mergeCell ref="AD35:AE35"/>
    <mergeCell ref="P36:Q36"/>
    <mergeCell ref="R36:S36"/>
    <mergeCell ref="T36:U36"/>
    <mergeCell ref="V36:W36"/>
    <mergeCell ref="X36:Y36"/>
    <mergeCell ref="Z36:AA36"/>
    <mergeCell ref="AB36:AC36"/>
    <mergeCell ref="AD36:AE36"/>
    <mergeCell ref="P37:Q37"/>
    <mergeCell ref="R37:S37"/>
    <mergeCell ref="T37:U37"/>
    <mergeCell ref="V37:W37"/>
    <mergeCell ref="AN37:AO37"/>
    <mergeCell ref="BF37:BG37"/>
    <mergeCell ref="BB37:BC37"/>
    <mergeCell ref="BD37:BE37"/>
    <mergeCell ref="BD41:BE41"/>
    <mergeCell ref="BF41:BG41"/>
    <mergeCell ref="BD40:BE40"/>
    <mergeCell ref="BF40:BG40"/>
    <mergeCell ref="BB41:BC41"/>
    <mergeCell ref="AX41:AY41"/>
    <mergeCell ref="AP42:AQ42"/>
    <mergeCell ref="AN42:AO42"/>
    <mergeCell ref="AX42:AY42"/>
    <mergeCell ref="AZ42:BA42"/>
    <mergeCell ref="BB49:BG49"/>
    <mergeCell ref="BF47:BG47"/>
    <mergeCell ref="BB47:BC47"/>
    <mergeCell ref="BC48:BG48"/>
    <mergeCell ref="BD47:BE47"/>
    <mergeCell ref="AX45:AY45"/>
    <mergeCell ref="P22:Q22"/>
    <mergeCell ref="R22:S22"/>
    <mergeCell ref="T22:U22"/>
    <mergeCell ref="V22:W22"/>
    <mergeCell ref="AN22:AO22"/>
    <mergeCell ref="X22:Y22"/>
    <mergeCell ref="Z22:AA22"/>
    <mergeCell ref="AB22:AC22"/>
    <mergeCell ref="AD22:AE22"/>
    <mergeCell ref="AH22:AI22"/>
    <mergeCell ref="AF22:AG22"/>
    <mergeCell ref="AP22:AQ22"/>
    <mergeCell ref="AR22:AS22"/>
    <mergeCell ref="P30:Q30"/>
    <mergeCell ref="R30:S30"/>
    <mergeCell ref="T30:U30"/>
    <mergeCell ref="V30:W30"/>
    <mergeCell ref="AN30:AO30"/>
    <mergeCell ref="AN29:AO29"/>
    <mergeCell ref="AD29:AE29"/>
    <mergeCell ref="X30:Y30"/>
    <mergeCell ref="Z30:AA30"/>
    <mergeCell ref="AB30:AC30"/>
    <mergeCell ref="AF29:AG29"/>
    <mergeCell ref="X29:Y29"/>
    <mergeCell ref="Z29:AA29"/>
    <mergeCell ref="AL30:AM30"/>
    <mergeCell ref="AT28:AU28"/>
    <mergeCell ref="AP30:AQ30"/>
    <mergeCell ref="AR30:AS30"/>
    <mergeCell ref="AP29:AQ29"/>
    <mergeCell ref="AR29:AS29"/>
    <mergeCell ref="AP28:AQ28"/>
    <mergeCell ref="AR28:AS28"/>
    <mergeCell ref="BB29:BC29"/>
    <mergeCell ref="AX29:AY29"/>
    <mergeCell ref="AZ30:BA30"/>
    <mergeCell ref="BF25:BG25"/>
    <mergeCell ref="AZ29:BA29"/>
    <mergeCell ref="AZ27:BA27"/>
    <mergeCell ref="BD30:BE30"/>
    <mergeCell ref="BB28:BC28"/>
    <mergeCell ref="BB30:BC30"/>
    <mergeCell ref="BF23:BG23"/>
    <mergeCell ref="BF29:BG29"/>
    <mergeCell ref="BD23:BE23"/>
    <mergeCell ref="BF27:BG27"/>
    <mergeCell ref="BD27:BE27"/>
    <mergeCell ref="BF24:BG24"/>
    <mergeCell ref="AX8:AY8"/>
    <mergeCell ref="AX13:AY13"/>
    <mergeCell ref="AX28:AY28"/>
    <mergeCell ref="AX22:AY22"/>
    <mergeCell ref="AX24:AY24"/>
    <mergeCell ref="AZ22:BA22"/>
    <mergeCell ref="AX21:AY21"/>
    <mergeCell ref="Z25:AA25"/>
    <mergeCell ref="D25:N25"/>
    <mergeCell ref="P25:Q25"/>
    <mergeCell ref="R25:S25"/>
    <mergeCell ref="T25:U25"/>
    <mergeCell ref="V25:W25"/>
    <mergeCell ref="AT25:AU25"/>
    <mergeCell ref="AB25:AC25"/>
    <mergeCell ref="BF7:BG7"/>
    <mergeCell ref="BB7:BC7"/>
    <mergeCell ref="AR6:AS6"/>
    <mergeCell ref="BD7:BE7"/>
    <mergeCell ref="AX7:AY7"/>
    <mergeCell ref="AR7:AS7"/>
    <mergeCell ref="BD6:BE6"/>
    <mergeCell ref="AZ7:BA7"/>
    <mergeCell ref="AT7:AU7"/>
    <mergeCell ref="BA50:BG50"/>
    <mergeCell ref="BB27:BC27"/>
    <mergeCell ref="BB24:BC24"/>
    <mergeCell ref="AZ24:BA24"/>
    <mergeCell ref="BD24:BE24"/>
    <mergeCell ref="BD25:BE25"/>
    <mergeCell ref="BF30:BG30"/>
    <mergeCell ref="BD28:BE28"/>
    <mergeCell ref="BF28:BG28"/>
    <mergeCell ref="BD29:BE29"/>
    <mergeCell ref="AV25:AW25"/>
    <mergeCell ref="AZ25:BA25"/>
    <mergeCell ref="BB25:BC25"/>
    <mergeCell ref="AJ25:AK25"/>
    <mergeCell ref="AP25:AQ25"/>
    <mergeCell ref="AN25:AO25"/>
    <mergeCell ref="AV23:AW23"/>
    <mergeCell ref="BB23:BC23"/>
    <mergeCell ref="AZ23:BA23"/>
    <mergeCell ref="AX23:AY23"/>
    <mergeCell ref="AP23:AQ23"/>
    <mergeCell ref="AR23:AS23"/>
    <mergeCell ref="AN23:AO23"/>
    <mergeCell ref="AH23:AI23"/>
    <mergeCell ref="AX36:AY36"/>
    <mergeCell ref="AX37:AY37"/>
    <mergeCell ref="AV24:AW24"/>
    <mergeCell ref="AR32:AS32"/>
    <mergeCell ref="AT24:AU24"/>
    <mergeCell ref="AX30:AY30"/>
    <mergeCell ref="AX27:AY27"/>
    <mergeCell ref="AX25:AY25"/>
    <mergeCell ref="AV30:AW30"/>
    <mergeCell ref="AT30:AU30"/>
    <mergeCell ref="AP32:AQ32"/>
    <mergeCell ref="AN32:AO32"/>
    <mergeCell ref="AT32:AU32"/>
    <mergeCell ref="AV32:AW32"/>
    <mergeCell ref="AH30:AI30"/>
    <mergeCell ref="AJ30:AK30"/>
    <mergeCell ref="AH31:AI31"/>
    <mergeCell ref="AJ31:AK31"/>
    <mergeCell ref="AL31:AM31"/>
    <mergeCell ref="AB32:AC32"/>
    <mergeCell ref="AH32:AI32"/>
    <mergeCell ref="AJ32:AK32"/>
    <mergeCell ref="AL32:AM32"/>
    <mergeCell ref="AZ32:BA32"/>
    <mergeCell ref="BB32:BC32"/>
    <mergeCell ref="BD32:BE32"/>
    <mergeCell ref="P32:Q32"/>
    <mergeCell ref="R32:S32"/>
    <mergeCell ref="T32:U32"/>
    <mergeCell ref="AD32:AE32"/>
    <mergeCell ref="V32:W32"/>
    <mergeCell ref="X32:Y32"/>
    <mergeCell ref="Z32:AA32"/>
    <mergeCell ref="P33:Q33"/>
    <mergeCell ref="R33:S33"/>
    <mergeCell ref="T33:U33"/>
    <mergeCell ref="V33:W33"/>
    <mergeCell ref="X37:Y37"/>
    <mergeCell ref="Z37:AA37"/>
    <mergeCell ref="AB37:AC37"/>
    <mergeCell ref="BF32:BG32"/>
    <mergeCell ref="X33:Y33"/>
    <mergeCell ref="Z33:AA33"/>
    <mergeCell ref="AB33:AC33"/>
    <mergeCell ref="AD33:AE33"/>
    <mergeCell ref="BB33:BC33"/>
    <mergeCell ref="AX32:AY32"/>
    <mergeCell ref="AH33:AI33"/>
    <mergeCell ref="AJ33:AK33"/>
    <mergeCell ref="AL33:AM33"/>
    <mergeCell ref="AL42:AM42"/>
    <mergeCell ref="AJ37:AK37"/>
    <mergeCell ref="AL37:AM37"/>
    <mergeCell ref="AH40:AI40"/>
    <mergeCell ref="AJ40:AK40"/>
    <mergeCell ref="AH41:AI41"/>
    <mergeCell ref="AJ41:AK41"/>
    <mergeCell ref="BF33:BG33"/>
    <mergeCell ref="AT33:AU33"/>
    <mergeCell ref="AV33:AW33"/>
    <mergeCell ref="AX33:AY33"/>
    <mergeCell ref="AZ33:BA33"/>
    <mergeCell ref="AN33:AO33"/>
    <mergeCell ref="AP33:AQ33"/>
    <mergeCell ref="AR33:AS33"/>
    <mergeCell ref="BD33:BE33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600" verticalDpi="600" orientation="portrait" paperSize="9" scale="76" r:id="rId1"/>
  <colBreaks count="1" manualBreakCount="1">
    <brk id="33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="75" zoomScaleNormal="75" workbookViewId="0" topLeftCell="A1">
      <selection activeCell="A1" sqref="A1:AE1"/>
    </sheetView>
  </sheetViews>
  <sheetFormatPr defaultColWidth="9.00390625" defaultRowHeight="21.75" customHeight="1"/>
  <cols>
    <col min="1" max="16384" width="3.625" style="21" customWidth="1"/>
  </cols>
  <sheetData>
    <row r="1" spans="1:30" ht="21.75" customHeight="1">
      <c r="A1" s="165" t="s">
        <v>411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26:30" ht="21.75" customHeight="1" thickBot="1">
      <c r="Z2" s="135" t="s">
        <v>298</v>
      </c>
      <c r="AA2" s="136"/>
      <c r="AB2" s="136"/>
      <c r="AC2" s="136"/>
      <c r="AD2" s="136"/>
    </row>
    <row r="3" spans="1:30" ht="21.75" customHeight="1">
      <c r="A3" s="104" t="s">
        <v>242</v>
      </c>
      <c r="B3" s="360"/>
      <c r="C3" s="360"/>
      <c r="D3" s="360"/>
      <c r="E3" s="360"/>
      <c r="F3" s="361"/>
      <c r="G3" s="347" t="s">
        <v>188</v>
      </c>
      <c r="H3" s="348"/>
      <c r="I3" s="348"/>
      <c r="J3" s="348"/>
      <c r="K3" s="190" t="s">
        <v>189</v>
      </c>
      <c r="L3" s="190"/>
      <c r="M3" s="190"/>
      <c r="N3" s="190"/>
      <c r="O3" s="190" t="s">
        <v>190</v>
      </c>
      <c r="P3" s="190"/>
      <c r="Q3" s="190"/>
      <c r="R3" s="190"/>
      <c r="S3" s="347" t="s">
        <v>191</v>
      </c>
      <c r="T3" s="348"/>
      <c r="U3" s="348"/>
      <c r="V3" s="348"/>
      <c r="W3" s="347" t="s">
        <v>192</v>
      </c>
      <c r="X3" s="348"/>
      <c r="Y3" s="348"/>
      <c r="Z3" s="348"/>
      <c r="AA3" s="347" t="s">
        <v>193</v>
      </c>
      <c r="AB3" s="348"/>
      <c r="AC3" s="348"/>
      <c r="AD3" s="349"/>
    </row>
    <row r="4" spans="1:30" ht="21.75" customHeight="1">
      <c r="A4" s="362"/>
      <c r="B4" s="362"/>
      <c r="C4" s="362"/>
      <c r="D4" s="362"/>
      <c r="E4" s="362"/>
      <c r="F4" s="363"/>
      <c r="G4" s="350"/>
      <c r="H4" s="350"/>
      <c r="I4" s="350"/>
      <c r="J4" s="350"/>
      <c r="K4" s="192" t="s">
        <v>194</v>
      </c>
      <c r="L4" s="192"/>
      <c r="M4" s="192"/>
      <c r="N4" s="192"/>
      <c r="O4" s="192" t="s">
        <v>237</v>
      </c>
      <c r="P4" s="192"/>
      <c r="Q4" s="192"/>
      <c r="R4" s="192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1"/>
    </row>
    <row r="5" spans="1:30" ht="21.75" customHeight="1">
      <c r="A5" s="203" t="s">
        <v>195</v>
      </c>
      <c r="B5" s="203"/>
      <c r="C5" s="36">
        <v>1</v>
      </c>
      <c r="D5" s="27" t="s">
        <v>63</v>
      </c>
      <c r="E5" s="344" t="s">
        <v>238</v>
      </c>
      <c r="F5" s="378"/>
      <c r="G5" s="340">
        <v>1247</v>
      </c>
      <c r="H5" s="341"/>
      <c r="I5" s="341"/>
      <c r="J5" s="341"/>
      <c r="K5" s="355">
        <v>1217</v>
      </c>
      <c r="L5" s="355"/>
      <c r="M5" s="355"/>
      <c r="N5" s="355"/>
      <c r="O5" s="354">
        <v>5</v>
      </c>
      <c r="P5" s="354"/>
      <c r="Q5" s="354"/>
      <c r="R5" s="354"/>
      <c r="S5" s="354">
        <v>12</v>
      </c>
      <c r="T5" s="354"/>
      <c r="U5" s="354"/>
      <c r="V5" s="354"/>
      <c r="W5" s="354">
        <v>13</v>
      </c>
      <c r="X5" s="354"/>
      <c r="Y5" s="354"/>
      <c r="Z5" s="354"/>
      <c r="AA5" s="325" t="s">
        <v>0</v>
      </c>
      <c r="AB5" s="325"/>
      <c r="AC5" s="325"/>
      <c r="AD5" s="325"/>
    </row>
    <row r="6" spans="1:30" ht="21.75" customHeight="1">
      <c r="A6" s="203"/>
      <c r="B6" s="203"/>
      <c r="C6" s="36">
        <v>1</v>
      </c>
      <c r="D6" s="27" t="s">
        <v>235</v>
      </c>
      <c r="E6" s="18"/>
      <c r="F6" s="30"/>
      <c r="G6" s="340">
        <f>SUM(K6:AD6)</f>
        <v>1189</v>
      </c>
      <c r="H6" s="355"/>
      <c r="I6" s="355"/>
      <c r="J6" s="355"/>
      <c r="K6" s="355">
        <v>1150</v>
      </c>
      <c r="L6" s="355"/>
      <c r="M6" s="355"/>
      <c r="N6" s="355"/>
      <c r="O6" s="354">
        <v>8</v>
      </c>
      <c r="P6" s="354"/>
      <c r="Q6" s="354"/>
      <c r="R6" s="354"/>
      <c r="S6" s="354">
        <v>12</v>
      </c>
      <c r="T6" s="354"/>
      <c r="U6" s="354"/>
      <c r="V6" s="354"/>
      <c r="W6" s="354">
        <v>19</v>
      </c>
      <c r="X6" s="354"/>
      <c r="Y6" s="354"/>
      <c r="Z6" s="354"/>
      <c r="AA6" s="325" t="s">
        <v>0</v>
      </c>
      <c r="AB6" s="325"/>
      <c r="AC6" s="325"/>
      <c r="AD6" s="325"/>
    </row>
    <row r="7" spans="1:30" ht="21.75" customHeight="1">
      <c r="A7" s="203"/>
      <c r="B7" s="203"/>
      <c r="C7" s="36">
        <v>1</v>
      </c>
      <c r="D7" s="27" t="s">
        <v>296</v>
      </c>
      <c r="E7" s="358"/>
      <c r="F7" s="359"/>
      <c r="G7" s="340">
        <f>SUM(K7:AD7)</f>
        <v>1131</v>
      </c>
      <c r="H7" s="355"/>
      <c r="I7" s="355"/>
      <c r="J7" s="355"/>
      <c r="K7" s="355">
        <v>1107</v>
      </c>
      <c r="L7" s="355"/>
      <c r="M7" s="355"/>
      <c r="N7" s="355"/>
      <c r="O7" s="354">
        <v>6</v>
      </c>
      <c r="P7" s="354"/>
      <c r="Q7" s="354"/>
      <c r="R7" s="354"/>
      <c r="S7" s="354">
        <v>6</v>
      </c>
      <c r="T7" s="354"/>
      <c r="U7" s="354"/>
      <c r="V7" s="354"/>
      <c r="W7" s="354">
        <v>12</v>
      </c>
      <c r="X7" s="354"/>
      <c r="Y7" s="354"/>
      <c r="Z7" s="354"/>
      <c r="AA7" s="325" t="s">
        <v>0</v>
      </c>
      <c r="AB7" s="325"/>
      <c r="AC7" s="325"/>
      <c r="AD7" s="325"/>
    </row>
    <row r="8" spans="1:30" s="37" customFormat="1" ht="21.75" customHeight="1">
      <c r="A8" s="207"/>
      <c r="B8" s="207"/>
      <c r="C8" s="84">
        <v>1</v>
      </c>
      <c r="D8" s="69" t="s">
        <v>297</v>
      </c>
      <c r="E8" s="207"/>
      <c r="F8" s="207"/>
      <c r="G8" s="356">
        <f>SUM(G10:J11)</f>
        <v>1114</v>
      </c>
      <c r="H8" s="357"/>
      <c r="I8" s="357"/>
      <c r="J8" s="357"/>
      <c r="K8" s="357">
        <f>SUM(K10:N11)</f>
        <v>1087</v>
      </c>
      <c r="L8" s="357"/>
      <c r="M8" s="357"/>
      <c r="N8" s="357"/>
      <c r="O8" s="357">
        <f>SUM(O10:R11)</f>
        <v>4</v>
      </c>
      <c r="P8" s="357"/>
      <c r="Q8" s="357"/>
      <c r="R8" s="357"/>
      <c r="S8" s="357">
        <f>SUM(S10:V11)</f>
        <v>11</v>
      </c>
      <c r="T8" s="357"/>
      <c r="U8" s="357"/>
      <c r="V8" s="357"/>
      <c r="W8" s="357">
        <f>SUM(W10:Z11)</f>
        <v>12</v>
      </c>
      <c r="X8" s="357"/>
      <c r="Y8" s="357"/>
      <c r="Z8" s="357"/>
      <c r="AA8" s="353" t="s">
        <v>0</v>
      </c>
      <c r="AB8" s="353"/>
      <c r="AC8" s="353"/>
      <c r="AD8" s="353"/>
    </row>
    <row r="9" spans="1:30" ht="18.75" customHeight="1">
      <c r="A9" s="19"/>
      <c r="B9" s="19"/>
      <c r="C9" s="19"/>
      <c r="D9" s="19"/>
      <c r="E9" s="19"/>
      <c r="F9" s="20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</row>
    <row r="10" spans="1:30" ht="21.75" customHeight="1">
      <c r="A10" s="160" t="s">
        <v>198</v>
      </c>
      <c r="B10" s="160"/>
      <c r="C10" s="160"/>
      <c r="D10" s="160"/>
      <c r="E10" s="160"/>
      <c r="F10" s="379"/>
      <c r="G10" s="325">
        <f>SUM(K10:AD10)</f>
        <v>594</v>
      </c>
      <c r="H10" s="325"/>
      <c r="I10" s="325"/>
      <c r="J10" s="325"/>
      <c r="K10" s="325">
        <v>570</v>
      </c>
      <c r="L10" s="325"/>
      <c r="M10" s="325"/>
      <c r="N10" s="325"/>
      <c r="O10" s="325">
        <v>2</v>
      </c>
      <c r="P10" s="325"/>
      <c r="Q10" s="325"/>
      <c r="R10" s="325"/>
      <c r="S10" s="325">
        <v>10</v>
      </c>
      <c r="T10" s="325"/>
      <c r="U10" s="325"/>
      <c r="V10" s="325"/>
      <c r="W10" s="325">
        <v>12</v>
      </c>
      <c r="X10" s="325"/>
      <c r="Y10" s="325"/>
      <c r="Z10" s="325"/>
      <c r="AA10" s="325" t="s">
        <v>197</v>
      </c>
      <c r="AB10" s="325"/>
      <c r="AC10" s="325"/>
      <c r="AD10" s="325"/>
    </row>
    <row r="11" spans="1:30" ht="21.75" customHeight="1" thickBot="1">
      <c r="A11" s="160" t="s">
        <v>199</v>
      </c>
      <c r="B11" s="160"/>
      <c r="C11" s="160"/>
      <c r="D11" s="160"/>
      <c r="E11" s="160"/>
      <c r="F11" s="379"/>
      <c r="G11" s="324">
        <f>SUM(K11:AD11)</f>
        <v>520</v>
      </c>
      <c r="H11" s="256"/>
      <c r="I11" s="256"/>
      <c r="J11" s="256"/>
      <c r="K11" s="325">
        <v>517</v>
      </c>
      <c r="L11" s="325"/>
      <c r="M11" s="325"/>
      <c r="N11" s="325"/>
      <c r="O11" s="325">
        <v>2</v>
      </c>
      <c r="P11" s="325"/>
      <c r="Q11" s="325"/>
      <c r="R11" s="325"/>
      <c r="S11" s="325">
        <v>1</v>
      </c>
      <c r="T11" s="325"/>
      <c r="U11" s="325"/>
      <c r="V11" s="325"/>
      <c r="W11" s="325" t="s">
        <v>197</v>
      </c>
      <c r="X11" s="325"/>
      <c r="Y11" s="325"/>
      <c r="Z11" s="325"/>
      <c r="AA11" s="325" t="s">
        <v>197</v>
      </c>
      <c r="AB11" s="325"/>
      <c r="AC11" s="325"/>
      <c r="AD11" s="325"/>
    </row>
    <row r="12" spans="1:30" ht="21.75" customHeight="1">
      <c r="A12" s="56"/>
      <c r="B12" s="175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8"/>
      <c r="R12" s="38"/>
      <c r="S12" s="38"/>
      <c r="T12" s="38"/>
      <c r="U12" s="38"/>
      <c r="V12" s="38"/>
      <c r="W12" s="38"/>
      <c r="X12" s="38"/>
      <c r="Y12" s="132" t="s">
        <v>384</v>
      </c>
      <c r="Z12" s="133"/>
      <c r="AA12" s="133"/>
      <c r="AB12" s="133"/>
      <c r="AC12" s="133"/>
      <c r="AD12" s="133"/>
    </row>
    <row r="13" spans="1:30" ht="19.5" customHeight="1">
      <c r="A13" s="57"/>
      <c r="B13" s="22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Y13" s="319" t="s">
        <v>385</v>
      </c>
      <c r="Z13" s="320"/>
      <c r="AA13" s="320"/>
      <c r="AB13" s="320"/>
      <c r="AC13" s="320"/>
      <c r="AD13" s="320"/>
    </row>
    <row r="14" spans="1:16" ht="21.75" customHeight="1">
      <c r="A14" s="57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30" ht="21.75" customHeight="1">
      <c r="A15" s="165" t="s">
        <v>412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</row>
    <row r="16" spans="26:30" ht="21.75" customHeight="1" thickBot="1">
      <c r="Z16" s="135" t="s">
        <v>298</v>
      </c>
      <c r="AA16" s="136"/>
      <c r="AB16" s="136"/>
      <c r="AC16" s="136"/>
      <c r="AD16" s="136"/>
    </row>
    <row r="17" spans="1:30" ht="21.75" customHeight="1">
      <c r="A17" s="104" t="s">
        <v>252</v>
      </c>
      <c r="B17" s="104"/>
      <c r="C17" s="104"/>
      <c r="D17" s="104"/>
      <c r="E17" s="104"/>
      <c r="F17" s="104"/>
      <c r="G17" s="104"/>
      <c r="H17" s="104"/>
      <c r="I17" s="105"/>
      <c r="J17" s="347" t="s">
        <v>200</v>
      </c>
      <c r="K17" s="348"/>
      <c r="L17" s="348"/>
      <c r="M17" s="348"/>
      <c r="N17" s="348"/>
      <c r="O17" s="348"/>
      <c r="P17" s="348"/>
      <c r="Q17" s="347" t="s">
        <v>136</v>
      </c>
      <c r="R17" s="348"/>
      <c r="S17" s="348"/>
      <c r="T17" s="348"/>
      <c r="U17" s="348"/>
      <c r="V17" s="348"/>
      <c r="W17" s="348"/>
      <c r="X17" s="347" t="s">
        <v>137</v>
      </c>
      <c r="Y17" s="348"/>
      <c r="Z17" s="348"/>
      <c r="AA17" s="348"/>
      <c r="AB17" s="348"/>
      <c r="AC17" s="348"/>
      <c r="AD17" s="349"/>
    </row>
    <row r="18" spans="1:30" ht="21.75" customHeight="1">
      <c r="A18" s="106"/>
      <c r="B18" s="106"/>
      <c r="C18" s="106"/>
      <c r="D18" s="106"/>
      <c r="E18" s="106"/>
      <c r="F18" s="106"/>
      <c r="G18" s="106"/>
      <c r="H18" s="106"/>
      <c r="I18" s="107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1"/>
    </row>
    <row r="19" spans="1:30" ht="21.75" customHeight="1">
      <c r="A19" s="344" t="s">
        <v>201</v>
      </c>
      <c r="B19" s="344"/>
      <c r="C19" s="344"/>
      <c r="D19" s="36">
        <v>1</v>
      </c>
      <c r="E19" s="40" t="s">
        <v>202</v>
      </c>
      <c r="F19" s="21" t="s">
        <v>238</v>
      </c>
      <c r="G19" s="344"/>
      <c r="H19" s="344"/>
      <c r="I19" s="378"/>
      <c r="J19" s="342">
        <v>13</v>
      </c>
      <c r="K19" s="343"/>
      <c r="L19" s="343"/>
      <c r="M19" s="343"/>
      <c r="N19" s="343"/>
      <c r="O19" s="343"/>
      <c r="P19" s="343"/>
      <c r="Q19" s="242">
        <v>8</v>
      </c>
      <c r="R19" s="242"/>
      <c r="S19" s="242"/>
      <c r="T19" s="242"/>
      <c r="U19" s="242"/>
      <c r="V19" s="242"/>
      <c r="W19" s="242"/>
      <c r="X19" s="242">
        <v>5</v>
      </c>
      <c r="Y19" s="242"/>
      <c r="Z19" s="242"/>
      <c r="AA19" s="242"/>
      <c r="AB19" s="242"/>
      <c r="AC19" s="242"/>
      <c r="AD19" s="242"/>
    </row>
    <row r="20" spans="1:30" ht="21.75" customHeight="1">
      <c r="A20" s="18"/>
      <c r="B20" s="75"/>
      <c r="C20" s="75"/>
      <c r="D20" s="36">
        <v>1</v>
      </c>
      <c r="E20" s="40" t="s">
        <v>220</v>
      </c>
      <c r="G20" s="18"/>
      <c r="H20" s="18"/>
      <c r="I20" s="20"/>
      <c r="J20" s="342">
        <v>13</v>
      </c>
      <c r="K20" s="242"/>
      <c r="L20" s="242"/>
      <c r="M20" s="242"/>
      <c r="N20" s="242"/>
      <c r="O20" s="242"/>
      <c r="P20" s="242"/>
      <c r="Q20" s="242">
        <v>11</v>
      </c>
      <c r="R20" s="242"/>
      <c r="S20" s="242"/>
      <c r="T20" s="242"/>
      <c r="U20" s="242"/>
      <c r="V20" s="242"/>
      <c r="W20" s="242"/>
      <c r="X20" s="242">
        <v>2</v>
      </c>
      <c r="Y20" s="242"/>
      <c r="Z20" s="242"/>
      <c r="AA20" s="242"/>
      <c r="AB20" s="242"/>
      <c r="AC20" s="242"/>
      <c r="AD20" s="242"/>
    </row>
    <row r="21" spans="1:30" ht="21.75" customHeight="1">
      <c r="A21" s="18"/>
      <c r="B21" s="75"/>
      <c r="C21" s="75"/>
      <c r="D21" s="36">
        <v>1</v>
      </c>
      <c r="E21" s="40" t="s">
        <v>296</v>
      </c>
      <c r="G21" s="203"/>
      <c r="H21" s="203"/>
      <c r="I21" s="20"/>
      <c r="J21" s="342">
        <v>9</v>
      </c>
      <c r="K21" s="242"/>
      <c r="L21" s="242"/>
      <c r="M21" s="242"/>
      <c r="N21" s="242"/>
      <c r="O21" s="242"/>
      <c r="P21" s="242"/>
      <c r="Q21" s="242">
        <v>7</v>
      </c>
      <c r="R21" s="242"/>
      <c r="S21" s="242"/>
      <c r="T21" s="242"/>
      <c r="U21" s="242"/>
      <c r="V21" s="242"/>
      <c r="W21" s="242"/>
      <c r="X21" s="242">
        <v>2</v>
      </c>
      <c r="Y21" s="242"/>
      <c r="Z21" s="242"/>
      <c r="AA21" s="242"/>
      <c r="AB21" s="242"/>
      <c r="AC21" s="242"/>
      <c r="AD21" s="242"/>
    </row>
    <row r="22" spans="1:30" s="37" customFormat="1" ht="21.75" customHeight="1">
      <c r="A22" s="81"/>
      <c r="B22" s="85"/>
      <c r="C22" s="85"/>
      <c r="D22" s="84">
        <v>1</v>
      </c>
      <c r="E22" s="86" t="s">
        <v>297</v>
      </c>
      <c r="F22" s="66"/>
      <c r="G22" s="207"/>
      <c r="H22" s="207"/>
      <c r="I22" s="70"/>
      <c r="J22" s="345">
        <f>SUM(J24:P27)</f>
        <v>15</v>
      </c>
      <c r="K22" s="346"/>
      <c r="L22" s="346"/>
      <c r="M22" s="346"/>
      <c r="N22" s="346"/>
      <c r="O22" s="346"/>
      <c r="P22" s="346"/>
      <c r="Q22" s="353">
        <f>SUM(Q24:W27)</f>
        <v>11</v>
      </c>
      <c r="R22" s="346"/>
      <c r="S22" s="346"/>
      <c r="T22" s="346"/>
      <c r="U22" s="346"/>
      <c r="V22" s="346"/>
      <c r="W22" s="346"/>
      <c r="X22" s="353">
        <f>SUM(X24:AD27)</f>
        <v>4</v>
      </c>
      <c r="Y22" s="346"/>
      <c r="Z22" s="346"/>
      <c r="AA22" s="346"/>
      <c r="AB22" s="346"/>
      <c r="AC22" s="346"/>
      <c r="AD22" s="346"/>
    </row>
    <row r="23" spans="1:30" ht="18.75" customHeight="1">
      <c r="A23" s="19"/>
      <c r="B23" s="19"/>
      <c r="C23" s="19"/>
      <c r="D23" s="19"/>
      <c r="E23" s="19"/>
      <c r="F23" s="19"/>
      <c r="G23" s="19"/>
      <c r="H23" s="19"/>
      <c r="I23" s="20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</row>
    <row r="24" spans="1:30" ht="21.75" customHeight="1">
      <c r="A24" s="118" t="s">
        <v>203</v>
      </c>
      <c r="B24" s="118"/>
      <c r="C24" s="118"/>
      <c r="D24" s="118"/>
      <c r="E24" s="118"/>
      <c r="F24" s="118"/>
      <c r="G24" s="118"/>
      <c r="H24" s="118"/>
      <c r="I24" s="119"/>
      <c r="J24" s="325" t="s">
        <v>0</v>
      </c>
      <c r="K24" s="325"/>
      <c r="L24" s="325"/>
      <c r="M24" s="325"/>
      <c r="N24" s="325"/>
      <c r="O24" s="325"/>
      <c r="P24" s="325"/>
      <c r="Q24" s="325" t="s">
        <v>204</v>
      </c>
      <c r="R24" s="325"/>
      <c r="S24" s="325"/>
      <c r="T24" s="325"/>
      <c r="U24" s="325"/>
      <c r="V24" s="325"/>
      <c r="W24" s="325"/>
      <c r="X24" s="325" t="s">
        <v>204</v>
      </c>
      <c r="Y24" s="325"/>
      <c r="Z24" s="325"/>
      <c r="AA24" s="325"/>
      <c r="AB24" s="325"/>
      <c r="AC24" s="325"/>
      <c r="AD24" s="325"/>
    </row>
    <row r="25" spans="1:30" ht="21.75" customHeight="1">
      <c r="A25" s="118" t="s">
        <v>205</v>
      </c>
      <c r="B25" s="118"/>
      <c r="C25" s="118"/>
      <c r="D25" s="118"/>
      <c r="E25" s="118"/>
      <c r="F25" s="118"/>
      <c r="G25" s="118"/>
      <c r="H25" s="118"/>
      <c r="I25" s="119"/>
      <c r="J25" s="325">
        <f>SUM(Q25:AD25)</f>
        <v>5</v>
      </c>
      <c r="K25" s="325"/>
      <c r="L25" s="325"/>
      <c r="M25" s="325"/>
      <c r="N25" s="325"/>
      <c r="O25" s="325"/>
      <c r="P25" s="325"/>
      <c r="Q25" s="325">
        <v>5</v>
      </c>
      <c r="R25" s="325"/>
      <c r="S25" s="325"/>
      <c r="T25" s="325"/>
      <c r="U25" s="325"/>
      <c r="V25" s="325"/>
      <c r="W25" s="325"/>
      <c r="X25" s="325" t="s">
        <v>206</v>
      </c>
      <c r="Y25" s="325"/>
      <c r="Z25" s="325"/>
      <c r="AA25" s="325"/>
      <c r="AB25" s="325"/>
      <c r="AC25" s="325"/>
      <c r="AD25" s="325"/>
    </row>
    <row r="26" spans="1:30" ht="21.75" customHeight="1">
      <c r="A26" s="118" t="s">
        <v>207</v>
      </c>
      <c r="B26" s="118"/>
      <c r="C26" s="118"/>
      <c r="D26" s="118"/>
      <c r="E26" s="118"/>
      <c r="F26" s="118"/>
      <c r="G26" s="118"/>
      <c r="H26" s="118"/>
      <c r="I26" s="119"/>
      <c r="J26" s="325">
        <f>SUM(Q26:AD26)</f>
        <v>9</v>
      </c>
      <c r="K26" s="325"/>
      <c r="L26" s="325"/>
      <c r="M26" s="325"/>
      <c r="N26" s="325"/>
      <c r="O26" s="325"/>
      <c r="P26" s="325"/>
      <c r="Q26" s="325">
        <v>5</v>
      </c>
      <c r="R26" s="325"/>
      <c r="S26" s="325"/>
      <c r="T26" s="325"/>
      <c r="U26" s="325"/>
      <c r="V26" s="325"/>
      <c r="W26" s="325"/>
      <c r="X26" s="325">
        <v>4</v>
      </c>
      <c r="Y26" s="325"/>
      <c r="Z26" s="325"/>
      <c r="AA26" s="325"/>
      <c r="AB26" s="325"/>
      <c r="AC26" s="325"/>
      <c r="AD26" s="325"/>
    </row>
    <row r="27" spans="1:30" ht="21.75" customHeight="1" thickBot="1">
      <c r="A27" s="118" t="s">
        <v>208</v>
      </c>
      <c r="B27" s="118"/>
      <c r="C27" s="118"/>
      <c r="D27" s="118"/>
      <c r="E27" s="118"/>
      <c r="F27" s="118"/>
      <c r="G27" s="118"/>
      <c r="H27" s="118"/>
      <c r="I27" s="119"/>
      <c r="J27" s="324">
        <f>SUM(Q27:AD27)</f>
        <v>1</v>
      </c>
      <c r="K27" s="256"/>
      <c r="L27" s="256"/>
      <c r="M27" s="256"/>
      <c r="N27" s="256"/>
      <c r="O27" s="256"/>
      <c r="P27" s="256"/>
      <c r="Q27" s="325">
        <v>1</v>
      </c>
      <c r="R27" s="325"/>
      <c r="S27" s="325"/>
      <c r="T27" s="325"/>
      <c r="U27" s="325"/>
      <c r="V27" s="325"/>
      <c r="W27" s="325"/>
      <c r="X27" s="325" t="s">
        <v>204</v>
      </c>
      <c r="Y27" s="325"/>
      <c r="Z27" s="325"/>
      <c r="AA27" s="325"/>
      <c r="AB27" s="325"/>
      <c r="AC27" s="325"/>
      <c r="AD27" s="325"/>
    </row>
    <row r="28" spans="1:30" ht="21.75" customHeight="1">
      <c r="A28" s="95" t="s">
        <v>378</v>
      </c>
      <c r="B28" s="97"/>
      <c r="C28" s="97"/>
      <c r="D28" s="97"/>
      <c r="E28" s="97"/>
      <c r="F28" s="97"/>
      <c r="G28" s="97"/>
      <c r="H28" s="97"/>
      <c r="I28" s="97"/>
      <c r="J28" s="60"/>
      <c r="K28" s="60"/>
      <c r="L28" s="60"/>
      <c r="M28" s="60"/>
      <c r="N28" s="60"/>
      <c r="O28" s="60"/>
      <c r="Q28" s="38"/>
      <c r="R28" s="38"/>
      <c r="S28" s="38"/>
      <c r="T28" s="38"/>
      <c r="U28" s="38"/>
      <c r="V28" s="38"/>
      <c r="W28" s="38"/>
      <c r="X28" s="38"/>
      <c r="Y28" s="132" t="s">
        <v>384</v>
      </c>
      <c r="Z28" s="133"/>
      <c r="AA28" s="133"/>
      <c r="AB28" s="133"/>
      <c r="AC28" s="133"/>
      <c r="AD28" s="133"/>
    </row>
    <row r="29" spans="1:30" ht="19.5" customHeight="1">
      <c r="A29" s="57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Y29" s="319" t="s">
        <v>385</v>
      </c>
      <c r="Z29" s="320"/>
      <c r="AA29" s="320"/>
      <c r="AB29" s="320"/>
      <c r="AC29" s="320"/>
      <c r="AD29" s="320"/>
    </row>
    <row r="30" spans="1:30" ht="21.75" customHeight="1">
      <c r="A30" s="57"/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Y30" s="36"/>
      <c r="Z30" s="36"/>
      <c r="AA30" s="36"/>
      <c r="AB30" s="36"/>
      <c r="AC30" s="36"/>
      <c r="AD30" s="36"/>
    </row>
    <row r="31" spans="1:30" ht="21.75" customHeight="1">
      <c r="A31" s="165" t="s">
        <v>413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</row>
    <row r="32" spans="27:30" ht="21.75" customHeight="1" thickBot="1">
      <c r="AA32" s="135" t="s">
        <v>209</v>
      </c>
      <c r="AB32" s="327"/>
      <c r="AC32" s="327"/>
      <c r="AD32" s="327"/>
    </row>
    <row r="33" spans="1:31" ht="21.75" customHeight="1">
      <c r="A33" s="104" t="s">
        <v>253</v>
      </c>
      <c r="B33" s="360"/>
      <c r="C33" s="360"/>
      <c r="D33" s="360"/>
      <c r="E33" s="360"/>
      <c r="F33" s="360"/>
      <c r="G33" s="360"/>
      <c r="H33" s="361"/>
      <c r="I33" s="347" t="s">
        <v>210</v>
      </c>
      <c r="J33" s="348"/>
      <c r="K33" s="348"/>
      <c r="L33" s="348"/>
      <c r="M33" s="364" t="s">
        <v>211</v>
      </c>
      <c r="N33" s="365"/>
      <c r="O33" s="366"/>
      <c r="P33" s="364" t="s">
        <v>212</v>
      </c>
      <c r="Q33" s="365"/>
      <c r="R33" s="366"/>
      <c r="S33" s="328" t="s">
        <v>213</v>
      </c>
      <c r="T33" s="329"/>
      <c r="U33" s="330"/>
      <c r="V33" s="334" t="s">
        <v>214</v>
      </c>
      <c r="W33" s="335"/>
      <c r="X33" s="336"/>
      <c r="Y33" s="334" t="s">
        <v>215</v>
      </c>
      <c r="Z33" s="335"/>
      <c r="AA33" s="336"/>
      <c r="AB33" s="334" t="s">
        <v>216</v>
      </c>
      <c r="AC33" s="335"/>
      <c r="AD33" s="335"/>
      <c r="AE33" s="34"/>
    </row>
    <row r="34" spans="1:31" ht="21.75" customHeight="1">
      <c r="A34" s="362"/>
      <c r="B34" s="362"/>
      <c r="C34" s="362"/>
      <c r="D34" s="362"/>
      <c r="E34" s="362"/>
      <c r="F34" s="362"/>
      <c r="G34" s="362"/>
      <c r="H34" s="363"/>
      <c r="I34" s="350"/>
      <c r="J34" s="350"/>
      <c r="K34" s="350"/>
      <c r="L34" s="350"/>
      <c r="M34" s="321" t="s">
        <v>217</v>
      </c>
      <c r="N34" s="322"/>
      <c r="O34" s="323"/>
      <c r="P34" s="321" t="s">
        <v>218</v>
      </c>
      <c r="Q34" s="322"/>
      <c r="R34" s="323"/>
      <c r="S34" s="331"/>
      <c r="T34" s="332"/>
      <c r="U34" s="333"/>
      <c r="V34" s="337"/>
      <c r="W34" s="338"/>
      <c r="X34" s="339"/>
      <c r="Y34" s="337"/>
      <c r="Z34" s="338"/>
      <c r="AA34" s="339"/>
      <c r="AB34" s="337"/>
      <c r="AC34" s="338"/>
      <c r="AD34" s="338"/>
      <c r="AE34" s="34"/>
    </row>
    <row r="35" spans="2:31" ht="21.75" customHeight="1">
      <c r="B35" s="203" t="s">
        <v>195</v>
      </c>
      <c r="C35" s="203"/>
      <c r="D35" s="26" t="s">
        <v>196</v>
      </c>
      <c r="E35" s="27" t="s">
        <v>202</v>
      </c>
      <c r="F35" s="344" t="s">
        <v>238</v>
      </c>
      <c r="G35" s="344"/>
      <c r="H35" s="378"/>
      <c r="I35" s="340">
        <v>1201</v>
      </c>
      <c r="J35" s="341"/>
      <c r="K35" s="341"/>
      <c r="L35" s="341"/>
      <c r="M35" s="343">
        <v>538</v>
      </c>
      <c r="N35" s="343"/>
      <c r="O35" s="343"/>
      <c r="P35" s="343">
        <v>322</v>
      </c>
      <c r="Q35" s="343"/>
      <c r="R35" s="343"/>
      <c r="S35" s="343">
        <v>1</v>
      </c>
      <c r="T35" s="343"/>
      <c r="U35" s="343"/>
      <c r="V35" s="343">
        <v>257</v>
      </c>
      <c r="W35" s="343"/>
      <c r="X35" s="343"/>
      <c r="Y35" s="343">
        <v>83</v>
      </c>
      <c r="Z35" s="343"/>
      <c r="AA35" s="343"/>
      <c r="AB35" s="326" t="s">
        <v>197</v>
      </c>
      <c r="AC35" s="326"/>
      <c r="AD35" s="326"/>
      <c r="AE35" s="32"/>
    </row>
    <row r="36" spans="2:31" ht="21.75" customHeight="1">
      <c r="B36" s="203"/>
      <c r="C36" s="203"/>
      <c r="D36" s="26" t="s">
        <v>196</v>
      </c>
      <c r="E36" s="27" t="s">
        <v>220</v>
      </c>
      <c r="F36" s="18"/>
      <c r="G36" s="18"/>
      <c r="H36" s="20"/>
      <c r="I36" s="340">
        <v>1078</v>
      </c>
      <c r="J36" s="341"/>
      <c r="K36" s="341"/>
      <c r="L36" s="341"/>
      <c r="M36" s="343">
        <v>498</v>
      </c>
      <c r="N36" s="343"/>
      <c r="O36" s="343"/>
      <c r="P36" s="343">
        <v>281</v>
      </c>
      <c r="Q36" s="343"/>
      <c r="R36" s="343"/>
      <c r="S36" s="343">
        <v>6</v>
      </c>
      <c r="T36" s="343"/>
      <c r="U36" s="343"/>
      <c r="V36" s="343">
        <v>215</v>
      </c>
      <c r="W36" s="343"/>
      <c r="X36" s="343"/>
      <c r="Y36" s="343">
        <v>75</v>
      </c>
      <c r="Z36" s="343"/>
      <c r="AA36" s="343"/>
      <c r="AB36" s="262">
        <v>3</v>
      </c>
      <c r="AC36" s="262"/>
      <c r="AD36" s="262"/>
      <c r="AE36" s="32"/>
    </row>
    <row r="37" spans="2:31" ht="21.75" customHeight="1">
      <c r="B37" s="203"/>
      <c r="C37" s="203"/>
      <c r="D37" s="26" t="s">
        <v>236</v>
      </c>
      <c r="E37" s="27" t="s">
        <v>296</v>
      </c>
      <c r="F37" s="203"/>
      <c r="G37" s="203"/>
      <c r="H37" s="20"/>
      <c r="I37" s="340">
        <v>1041</v>
      </c>
      <c r="J37" s="341"/>
      <c r="K37" s="341"/>
      <c r="L37" s="341"/>
      <c r="M37" s="343">
        <v>469</v>
      </c>
      <c r="N37" s="343"/>
      <c r="O37" s="343"/>
      <c r="P37" s="343">
        <v>247</v>
      </c>
      <c r="Q37" s="343"/>
      <c r="R37" s="343"/>
      <c r="S37" s="343">
        <v>9</v>
      </c>
      <c r="T37" s="343"/>
      <c r="U37" s="343"/>
      <c r="V37" s="343">
        <v>243</v>
      </c>
      <c r="W37" s="343"/>
      <c r="X37" s="343"/>
      <c r="Y37" s="343">
        <v>73</v>
      </c>
      <c r="Z37" s="343"/>
      <c r="AA37" s="343"/>
      <c r="AB37" s="326" t="s">
        <v>197</v>
      </c>
      <c r="AC37" s="326"/>
      <c r="AD37" s="326"/>
      <c r="AE37" s="32"/>
    </row>
    <row r="38" spans="2:31" s="37" customFormat="1" ht="21.75" customHeight="1" thickBot="1">
      <c r="B38" s="358"/>
      <c r="C38" s="358"/>
      <c r="D38" s="23" t="s">
        <v>196</v>
      </c>
      <c r="E38" s="24" t="s">
        <v>297</v>
      </c>
      <c r="F38" s="358"/>
      <c r="G38" s="358"/>
      <c r="H38" s="41"/>
      <c r="I38" s="376">
        <f>SUM(M38:AD38)</f>
        <v>1158</v>
      </c>
      <c r="J38" s="377"/>
      <c r="K38" s="377"/>
      <c r="L38" s="377"/>
      <c r="M38" s="369">
        <v>572</v>
      </c>
      <c r="N38" s="369"/>
      <c r="O38" s="369"/>
      <c r="P38" s="369">
        <v>282</v>
      </c>
      <c r="Q38" s="369"/>
      <c r="R38" s="369"/>
      <c r="S38" s="369">
        <v>10</v>
      </c>
      <c r="T38" s="369"/>
      <c r="U38" s="369"/>
      <c r="V38" s="369">
        <v>226</v>
      </c>
      <c r="W38" s="369"/>
      <c r="X38" s="369"/>
      <c r="Y38" s="369">
        <v>68</v>
      </c>
      <c r="Z38" s="369"/>
      <c r="AA38" s="369"/>
      <c r="AB38" s="326" t="s">
        <v>197</v>
      </c>
      <c r="AC38" s="326"/>
      <c r="AD38" s="326"/>
      <c r="AE38" s="39"/>
    </row>
    <row r="39" spans="1:30" ht="21.75" customHeight="1">
      <c r="A39" s="38"/>
      <c r="B39" s="175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8"/>
      <c r="R39" s="38"/>
      <c r="S39" s="38"/>
      <c r="T39" s="38"/>
      <c r="U39" s="38"/>
      <c r="V39" s="38"/>
      <c r="W39" s="38"/>
      <c r="X39" s="38"/>
      <c r="Y39" s="38"/>
      <c r="Z39" s="132" t="s">
        <v>219</v>
      </c>
      <c r="AA39" s="133"/>
      <c r="AB39" s="133"/>
      <c r="AC39" s="133"/>
      <c r="AD39" s="133"/>
    </row>
    <row r="40" spans="25:30" ht="19.5" customHeight="1">
      <c r="Y40" s="319" t="s">
        <v>385</v>
      </c>
      <c r="Z40" s="320"/>
      <c r="AA40" s="320"/>
      <c r="AB40" s="320"/>
      <c r="AC40" s="320"/>
      <c r="AD40" s="320"/>
    </row>
    <row r="42" spans="1:30" s="1" customFormat="1" ht="21.75" customHeight="1">
      <c r="A42" s="165" t="s">
        <v>414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</row>
    <row r="43" s="1" customFormat="1" ht="13.5" customHeight="1" thickBot="1"/>
    <row r="44" spans="1:30" s="1" customFormat="1" ht="21.75" customHeight="1">
      <c r="A44" s="103" t="s">
        <v>25</v>
      </c>
      <c r="B44" s="199"/>
      <c r="C44" s="199"/>
      <c r="D44" s="199"/>
      <c r="E44" s="199"/>
      <c r="F44" s="199"/>
      <c r="G44" s="198" t="s">
        <v>20</v>
      </c>
      <c r="H44" s="199"/>
      <c r="I44" s="199"/>
      <c r="J44" s="199"/>
      <c r="K44" s="199"/>
      <c r="L44" s="199"/>
      <c r="M44" s="198" t="s">
        <v>21</v>
      </c>
      <c r="N44" s="199"/>
      <c r="O44" s="199"/>
      <c r="P44" s="199"/>
      <c r="Q44" s="199"/>
      <c r="R44" s="199"/>
      <c r="S44" s="198" t="s">
        <v>22</v>
      </c>
      <c r="T44" s="199"/>
      <c r="U44" s="199"/>
      <c r="V44" s="199"/>
      <c r="W44" s="199"/>
      <c r="X44" s="199"/>
      <c r="Y44" s="198" t="s">
        <v>23</v>
      </c>
      <c r="Z44" s="199"/>
      <c r="AA44" s="199"/>
      <c r="AB44" s="199"/>
      <c r="AC44" s="199"/>
      <c r="AD44" s="367"/>
    </row>
    <row r="45" spans="1:30" s="1" customFormat="1" ht="21.75" customHeight="1">
      <c r="A45" s="375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368"/>
    </row>
    <row r="46" spans="1:30" s="1" customFormat="1" ht="21.75" customHeight="1">
      <c r="A46" s="203" t="s">
        <v>18</v>
      </c>
      <c r="B46" s="203"/>
      <c r="C46" s="26" t="s">
        <v>19</v>
      </c>
      <c r="D46" s="27" t="s">
        <v>100</v>
      </c>
      <c r="E46" s="203" t="s">
        <v>243</v>
      </c>
      <c r="F46" s="373"/>
      <c r="G46" s="372">
        <v>146</v>
      </c>
      <c r="H46" s="262"/>
      <c r="I46" s="262"/>
      <c r="J46" s="262"/>
      <c r="K46" s="262"/>
      <c r="L46" s="262"/>
      <c r="M46" s="262">
        <v>1</v>
      </c>
      <c r="N46" s="262"/>
      <c r="O46" s="262"/>
      <c r="P46" s="262"/>
      <c r="Q46" s="262"/>
      <c r="R46" s="262"/>
      <c r="S46" s="262">
        <v>6</v>
      </c>
      <c r="T46" s="262"/>
      <c r="U46" s="262"/>
      <c r="V46" s="262"/>
      <c r="W46" s="262"/>
      <c r="X46" s="262"/>
      <c r="Y46" s="262">
        <v>139</v>
      </c>
      <c r="Z46" s="262"/>
      <c r="AA46" s="262"/>
      <c r="AB46" s="262"/>
      <c r="AC46" s="262"/>
      <c r="AD46" s="262"/>
    </row>
    <row r="47" spans="1:30" s="1" customFormat="1" ht="21.75" customHeight="1">
      <c r="A47" s="203"/>
      <c r="B47" s="203"/>
      <c r="C47" s="26" t="s">
        <v>19</v>
      </c>
      <c r="D47" s="27" t="s">
        <v>244</v>
      </c>
      <c r="E47" s="203"/>
      <c r="F47" s="373"/>
      <c r="G47" s="372">
        <v>146</v>
      </c>
      <c r="H47" s="262"/>
      <c r="I47" s="262"/>
      <c r="J47" s="262"/>
      <c r="K47" s="262"/>
      <c r="L47" s="262"/>
      <c r="M47" s="262">
        <v>1</v>
      </c>
      <c r="N47" s="262"/>
      <c r="O47" s="262"/>
      <c r="P47" s="262"/>
      <c r="Q47" s="262"/>
      <c r="R47" s="262"/>
      <c r="S47" s="262">
        <v>6</v>
      </c>
      <c r="T47" s="262"/>
      <c r="U47" s="262"/>
      <c r="V47" s="262"/>
      <c r="W47" s="262"/>
      <c r="X47" s="262"/>
      <c r="Y47" s="262">
        <v>139</v>
      </c>
      <c r="Z47" s="262"/>
      <c r="AA47" s="262"/>
      <c r="AB47" s="262"/>
      <c r="AC47" s="262"/>
      <c r="AD47" s="262"/>
    </row>
    <row r="48" spans="1:30" s="5" customFormat="1" ht="21.75" customHeight="1" thickBot="1">
      <c r="A48" s="358"/>
      <c r="B48" s="358"/>
      <c r="C48" s="23" t="s">
        <v>19</v>
      </c>
      <c r="D48" s="24" t="s">
        <v>360</v>
      </c>
      <c r="E48" s="358"/>
      <c r="F48" s="358"/>
      <c r="G48" s="374">
        <v>144</v>
      </c>
      <c r="H48" s="371"/>
      <c r="I48" s="371"/>
      <c r="J48" s="371"/>
      <c r="K48" s="371"/>
      <c r="L48" s="371"/>
      <c r="M48" s="371">
        <v>1</v>
      </c>
      <c r="N48" s="371"/>
      <c r="O48" s="371"/>
      <c r="P48" s="371"/>
      <c r="Q48" s="371"/>
      <c r="R48" s="371"/>
      <c r="S48" s="371">
        <v>6</v>
      </c>
      <c r="T48" s="371"/>
      <c r="U48" s="371"/>
      <c r="V48" s="371"/>
      <c r="W48" s="371"/>
      <c r="X48" s="371"/>
      <c r="Y48" s="371">
        <v>137</v>
      </c>
      <c r="Z48" s="371"/>
      <c r="AA48" s="371"/>
      <c r="AB48" s="371"/>
      <c r="AC48" s="371"/>
      <c r="AD48" s="371"/>
    </row>
    <row r="49" spans="1:30" s="1" customFormat="1" ht="21.75" customHeight="1">
      <c r="A49" s="6"/>
      <c r="B49" s="6"/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80" t="s">
        <v>24</v>
      </c>
      <c r="Z49" s="370"/>
      <c r="AA49" s="370"/>
      <c r="AB49" s="370"/>
      <c r="AC49" s="370"/>
      <c r="AD49" s="370"/>
    </row>
  </sheetData>
  <mergeCells count="185">
    <mergeCell ref="E5:F5"/>
    <mergeCell ref="G19:I19"/>
    <mergeCell ref="F35:H35"/>
    <mergeCell ref="I36:L36"/>
    <mergeCell ref="A10:F10"/>
    <mergeCell ref="A11:F11"/>
    <mergeCell ref="G10:J10"/>
    <mergeCell ref="G11:J11"/>
    <mergeCell ref="J17:P18"/>
    <mergeCell ref="J20:P20"/>
    <mergeCell ref="M36:O36"/>
    <mergeCell ref="P36:R36"/>
    <mergeCell ref="B36:C36"/>
    <mergeCell ref="B37:C37"/>
    <mergeCell ref="F37:G37"/>
    <mergeCell ref="I37:L37"/>
    <mergeCell ref="M37:O37"/>
    <mergeCell ref="P37:R37"/>
    <mergeCell ref="B39:P39"/>
    <mergeCell ref="B38:C38"/>
    <mergeCell ref="F38:G38"/>
    <mergeCell ref="I38:L38"/>
    <mergeCell ref="M38:O38"/>
    <mergeCell ref="P38:R38"/>
    <mergeCell ref="G48:L48"/>
    <mergeCell ref="M48:R48"/>
    <mergeCell ref="A42:AD42"/>
    <mergeCell ref="A44:F45"/>
    <mergeCell ref="G44:L45"/>
    <mergeCell ref="M44:R45"/>
    <mergeCell ref="S44:X45"/>
    <mergeCell ref="S48:X48"/>
    <mergeCell ref="A46:B46"/>
    <mergeCell ref="A48:B48"/>
    <mergeCell ref="E47:F47"/>
    <mergeCell ref="E48:F48"/>
    <mergeCell ref="A47:B47"/>
    <mergeCell ref="E46:F46"/>
    <mergeCell ref="Y49:AD49"/>
    <mergeCell ref="Y48:AD48"/>
    <mergeCell ref="Y47:AD47"/>
    <mergeCell ref="G46:L46"/>
    <mergeCell ref="M46:R46"/>
    <mergeCell ref="S46:X46"/>
    <mergeCell ref="Y46:AD46"/>
    <mergeCell ref="G47:L47"/>
    <mergeCell ref="M47:R47"/>
    <mergeCell ref="S47:X47"/>
    <mergeCell ref="Y44:AD45"/>
    <mergeCell ref="S38:U38"/>
    <mergeCell ref="AB37:AD37"/>
    <mergeCell ref="AB36:AD36"/>
    <mergeCell ref="Z39:AD39"/>
    <mergeCell ref="AB38:AD38"/>
    <mergeCell ref="V38:X38"/>
    <mergeCell ref="Y36:AA36"/>
    <mergeCell ref="S36:U36"/>
    <mergeCell ref="Y38:AA38"/>
    <mergeCell ref="Y40:AD40"/>
    <mergeCell ref="M35:O35"/>
    <mergeCell ref="V35:X35"/>
    <mergeCell ref="Y35:AA35"/>
    <mergeCell ref="V37:X37"/>
    <mergeCell ref="S37:U37"/>
    <mergeCell ref="Y37:AA37"/>
    <mergeCell ref="V36:X36"/>
    <mergeCell ref="P35:R35"/>
    <mergeCell ref="S35:U35"/>
    <mergeCell ref="P33:R33"/>
    <mergeCell ref="A33:H34"/>
    <mergeCell ref="M33:O33"/>
    <mergeCell ref="M34:O34"/>
    <mergeCell ref="I33:L34"/>
    <mergeCell ref="Q22:W22"/>
    <mergeCell ref="X22:AD22"/>
    <mergeCell ref="X20:AD20"/>
    <mergeCell ref="Q20:W20"/>
    <mergeCell ref="Q21:W21"/>
    <mergeCell ref="X21:AD21"/>
    <mergeCell ref="Q19:W19"/>
    <mergeCell ref="X19:AD19"/>
    <mergeCell ref="G9:J9"/>
    <mergeCell ref="K9:N9"/>
    <mergeCell ref="K10:N10"/>
    <mergeCell ref="Y12:AD12"/>
    <mergeCell ref="W10:Z10"/>
    <mergeCell ref="W9:Z9"/>
    <mergeCell ref="AA9:AD9"/>
    <mergeCell ref="W11:Z11"/>
    <mergeCell ref="AA11:AD11"/>
    <mergeCell ref="G5:J5"/>
    <mergeCell ref="G6:J6"/>
    <mergeCell ref="O7:R7"/>
    <mergeCell ref="O5:R5"/>
    <mergeCell ref="K5:N5"/>
    <mergeCell ref="K6:N6"/>
    <mergeCell ref="O6:R6"/>
    <mergeCell ref="O10:R10"/>
    <mergeCell ref="AA10:AD10"/>
    <mergeCell ref="O8:R8"/>
    <mergeCell ref="S8:V8"/>
    <mergeCell ref="W8:Z8"/>
    <mergeCell ref="S10:V10"/>
    <mergeCell ref="O9:R9"/>
    <mergeCell ref="S9:V9"/>
    <mergeCell ref="Z2:AD2"/>
    <mergeCell ref="K3:N3"/>
    <mergeCell ref="O3:R3"/>
    <mergeCell ref="AA3:AD4"/>
    <mergeCell ref="K4:N4"/>
    <mergeCell ref="A6:B6"/>
    <mergeCell ref="A1:AD1"/>
    <mergeCell ref="A5:B5"/>
    <mergeCell ref="O4:R4"/>
    <mergeCell ref="A3:F4"/>
    <mergeCell ref="G3:J4"/>
    <mergeCell ref="S3:V4"/>
    <mergeCell ref="W3:Z4"/>
    <mergeCell ref="AA5:AD5"/>
    <mergeCell ref="AA6:AD6"/>
    <mergeCell ref="A8:B8"/>
    <mergeCell ref="E8:F8"/>
    <mergeCell ref="G7:J7"/>
    <mergeCell ref="K7:N7"/>
    <mergeCell ref="G8:J8"/>
    <mergeCell ref="K8:N8"/>
    <mergeCell ref="A7:B7"/>
    <mergeCell ref="E7:F7"/>
    <mergeCell ref="AA7:AD7"/>
    <mergeCell ref="AA8:AD8"/>
    <mergeCell ref="S5:V5"/>
    <mergeCell ref="W5:Z5"/>
    <mergeCell ref="S6:V6"/>
    <mergeCell ref="W6:Z6"/>
    <mergeCell ref="W7:Z7"/>
    <mergeCell ref="S7:V7"/>
    <mergeCell ref="X17:AD18"/>
    <mergeCell ref="K11:N11"/>
    <mergeCell ref="Q17:W18"/>
    <mergeCell ref="S11:V11"/>
    <mergeCell ref="O11:R11"/>
    <mergeCell ref="B12:P12"/>
    <mergeCell ref="Z16:AD16"/>
    <mergeCell ref="A17:I18"/>
    <mergeCell ref="B13:P13"/>
    <mergeCell ref="A15:AD15"/>
    <mergeCell ref="J21:P21"/>
    <mergeCell ref="J19:P19"/>
    <mergeCell ref="A19:C19"/>
    <mergeCell ref="J22:P22"/>
    <mergeCell ref="G21:H21"/>
    <mergeCell ref="G22:H22"/>
    <mergeCell ref="A24:I24"/>
    <mergeCell ref="A25:I25"/>
    <mergeCell ref="A26:I26"/>
    <mergeCell ref="A27:I27"/>
    <mergeCell ref="Q26:W26"/>
    <mergeCell ref="X26:AD26"/>
    <mergeCell ref="J25:P25"/>
    <mergeCell ref="J23:P23"/>
    <mergeCell ref="Q23:W23"/>
    <mergeCell ref="X23:AD23"/>
    <mergeCell ref="Q24:W24"/>
    <mergeCell ref="X24:AD24"/>
    <mergeCell ref="J24:P24"/>
    <mergeCell ref="AB35:AD35"/>
    <mergeCell ref="Y28:AD28"/>
    <mergeCell ref="A31:AD31"/>
    <mergeCell ref="AA32:AD32"/>
    <mergeCell ref="S33:U34"/>
    <mergeCell ref="Y33:AA34"/>
    <mergeCell ref="AB33:AD34"/>
    <mergeCell ref="B35:C35"/>
    <mergeCell ref="I35:L35"/>
    <mergeCell ref="V33:X34"/>
    <mergeCell ref="Y13:AD13"/>
    <mergeCell ref="Y29:AD29"/>
    <mergeCell ref="B29:P29"/>
    <mergeCell ref="P34:R34"/>
    <mergeCell ref="J27:P27"/>
    <mergeCell ref="Q27:W27"/>
    <mergeCell ref="X27:AD27"/>
    <mergeCell ref="X25:AD25"/>
    <mergeCell ref="J26:P26"/>
    <mergeCell ref="Q25:W2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="75" zoomScaleNormal="75" workbookViewId="0" topLeftCell="A1">
      <selection activeCell="A1" sqref="A1:AE1"/>
    </sheetView>
  </sheetViews>
  <sheetFormatPr defaultColWidth="9.00390625" defaultRowHeight="21.75" customHeight="1"/>
  <cols>
    <col min="1" max="16384" width="3.625" style="21" customWidth="1"/>
  </cols>
  <sheetData>
    <row r="1" spans="1:31" s="1" customFormat="1" ht="24.75" customHeight="1">
      <c r="A1" s="165" t="s">
        <v>415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384"/>
    </row>
    <row r="2" spans="1:31" s="1" customFormat="1" ht="21.75" customHeight="1">
      <c r="A2" s="389" t="s">
        <v>64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90"/>
    </row>
    <row r="3" spans="1:5" s="1" customFormat="1" ht="21.75" customHeight="1" thickBot="1">
      <c r="A3" s="289" t="s">
        <v>65</v>
      </c>
      <c r="B3" s="149"/>
      <c r="C3" s="149"/>
      <c r="D3" s="149"/>
      <c r="E3" s="149"/>
    </row>
    <row r="4" spans="1:31" ht="21.75" customHeight="1">
      <c r="A4" s="104" t="s">
        <v>25</v>
      </c>
      <c r="B4" s="104"/>
      <c r="C4" s="104"/>
      <c r="D4" s="105"/>
      <c r="E4" s="166" t="s">
        <v>226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94" t="s">
        <v>66</v>
      </c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334" t="s">
        <v>67</v>
      </c>
      <c r="AD4" s="104"/>
      <c r="AE4" s="104"/>
    </row>
    <row r="5" spans="1:31" ht="21.75" customHeight="1">
      <c r="A5" s="106"/>
      <c r="B5" s="106"/>
      <c r="C5" s="106"/>
      <c r="D5" s="107"/>
      <c r="E5" s="161" t="s">
        <v>68</v>
      </c>
      <c r="F5" s="397"/>
      <c r="G5" s="398"/>
      <c r="H5" s="161" t="s">
        <v>69</v>
      </c>
      <c r="I5" s="397"/>
      <c r="J5" s="398"/>
      <c r="K5" s="155" t="s">
        <v>70</v>
      </c>
      <c r="L5" s="155"/>
      <c r="M5" s="155"/>
      <c r="N5" s="399" t="s">
        <v>245</v>
      </c>
      <c r="O5" s="400"/>
      <c r="P5" s="401"/>
      <c r="Q5" s="155" t="s">
        <v>70</v>
      </c>
      <c r="R5" s="155"/>
      <c r="S5" s="155"/>
      <c r="T5" s="155" t="s">
        <v>71</v>
      </c>
      <c r="U5" s="155"/>
      <c r="V5" s="155"/>
      <c r="W5" s="155" t="s">
        <v>69</v>
      </c>
      <c r="X5" s="155"/>
      <c r="Y5" s="155"/>
      <c r="Z5" s="155" t="s">
        <v>72</v>
      </c>
      <c r="AA5" s="155"/>
      <c r="AB5" s="155"/>
      <c r="AC5" s="385"/>
      <c r="AD5" s="106"/>
      <c r="AE5" s="106"/>
    </row>
    <row r="6" spans="1:31" ht="21.75" customHeight="1">
      <c r="A6" s="203" t="s">
        <v>18</v>
      </c>
      <c r="B6" s="203"/>
      <c r="C6" s="26" t="s">
        <v>370</v>
      </c>
      <c r="D6" s="28" t="s">
        <v>243</v>
      </c>
      <c r="E6" s="372">
        <v>26044</v>
      </c>
      <c r="F6" s="262"/>
      <c r="G6" s="262"/>
      <c r="H6" s="262">
        <v>25784</v>
      </c>
      <c r="I6" s="262"/>
      <c r="J6" s="262"/>
      <c r="K6" s="262">
        <v>31094</v>
      </c>
      <c r="L6" s="262"/>
      <c r="M6" s="262"/>
      <c r="N6" s="262">
        <v>19261</v>
      </c>
      <c r="O6" s="262"/>
      <c r="P6" s="262"/>
      <c r="Q6" s="262">
        <v>7654</v>
      </c>
      <c r="R6" s="262"/>
      <c r="S6" s="262"/>
      <c r="T6" s="262">
        <v>9728</v>
      </c>
      <c r="U6" s="262"/>
      <c r="V6" s="262"/>
      <c r="W6" s="262">
        <v>5395</v>
      </c>
      <c r="X6" s="262"/>
      <c r="Y6" s="262"/>
      <c r="Z6" s="262">
        <v>10547</v>
      </c>
      <c r="AA6" s="262"/>
      <c r="AB6" s="262"/>
      <c r="AC6" s="262">
        <v>5045</v>
      </c>
      <c r="AD6" s="262"/>
      <c r="AE6" s="262"/>
    </row>
    <row r="7" spans="1:31" ht="21.75" customHeight="1">
      <c r="A7" s="18"/>
      <c r="B7" s="18"/>
      <c r="C7" s="26"/>
      <c r="D7" s="27"/>
      <c r="E7" s="3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21.75" customHeight="1">
      <c r="A8" s="203"/>
      <c r="B8" s="203"/>
      <c r="C8" s="26" t="s">
        <v>247</v>
      </c>
      <c r="D8" s="27"/>
      <c r="E8" s="372">
        <v>24361</v>
      </c>
      <c r="F8" s="262"/>
      <c r="G8" s="262"/>
      <c r="H8" s="262">
        <v>26095</v>
      </c>
      <c r="I8" s="262"/>
      <c r="J8" s="262"/>
      <c r="K8" s="262">
        <v>28956</v>
      </c>
      <c r="L8" s="262"/>
      <c r="M8" s="262"/>
      <c r="N8" s="262">
        <v>20420</v>
      </c>
      <c r="O8" s="262"/>
      <c r="P8" s="262"/>
      <c r="Q8" s="262">
        <v>7112</v>
      </c>
      <c r="R8" s="262"/>
      <c r="S8" s="262"/>
      <c r="T8" s="262">
        <v>8994</v>
      </c>
      <c r="U8" s="262"/>
      <c r="V8" s="262"/>
      <c r="W8" s="262">
        <v>4550</v>
      </c>
      <c r="X8" s="262"/>
      <c r="Y8" s="262"/>
      <c r="Z8" s="262">
        <v>10954</v>
      </c>
      <c r="AA8" s="262"/>
      <c r="AB8" s="262"/>
      <c r="AC8" s="262">
        <v>3618</v>
      </c>
      <c r="AD8" s="262"/>
      <c r="AE8" s="262"/>
    </row>
    <row r="9" spans="1:31" ht="21.75" customHeight="1">
      <c r="A9" s="18"/>
      <c r="B9" s="18"/>
      <c r="C9" s="26"/>
      <c r="D9" s="2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37" customFormat="1" ht="21.75" customHeight="1" thickBot="1">
      <c r="A10" s="358"/>
      <c r="B10" s="358"/>
      <c r="C10" s="23" t="s">
        <v>371</v>
      </c>
      <c r="D10" s="24"/>
      <c r="E10" s="374">
        <v>33273</v>
      </c>
      <c r="F10" s="371"/>
      <c r="G10" s="371"/>
      <c r="H10" s="371">
        <v>24415</v>
      </c>
      <c r="I10" s="371"/>
      <c r="J10" s="371"/>
      <c r="K10" s="371">
        <v>26793</v>
      </c>
      <c r="L10" s="371"/>
      <c r="M10" s="371"/>
      <c r="N10" s="371">
        <v>18935</v>
      </c>
      <c r="O10" s="371"/>
      <c r="P10" s="371"/>
      <c r="Q10" s="371">
        <v>8606</v>
      </c>
      <c r="R10" s="371"/>
      <c r="S10" s="371"/>
      <c r="T10" s="371">
        <v>9888</v>
      </c>
      <c r="U10" s="371"/>
      <c r="V10" s="371"/>
      <c r="W10" s="371">
        <v>4402</v>
      </c>
      <c r="X10" s="371"/>
      <c r="Y10" s="371"/>
      <c r="Z10" s="371">
        <v>10468</v>
      </c>
      <c r="AA10" s="371"/>
      <c r="AB10" s="371"/>
      <c r="AC10" s="371">
        <v>3551</v>
      </c>
      <c r="AD10" s="371"/>
      <c r="AE10" s="371"/>
    </row>
    <row r="11" spans="1:31" ht="21.75" customHeight="1">
      <c r="A11" s="175" t="s">
        <v>361</v>
      </c>
      <c r="B11" s="175"/>
      <c r="C11" s="175"/>
      <c r="D11" s="175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19"/>
      <c r="W11" s="19"/>
      <c r="X11" s="19"/>
      <c r="Y11" s="19"/>
      <c r="Z11" s="135" t="s">
        <v>24</v>
      </c>
      <c r="AA11" s="386"/>
      <c r="AB11" s="386"/>
      <c r="AC11" s="386"/>
      <c r="AD11" s="386"/>
      <c r="AE11" s="386"/>
    </row>
    <row r="12" s="1" customFormat="1" ht="30" customHeight="1"/>
    <row r="13" spans="1:31" s="1" customFormat="1" ht="21.75" customHeight="1">
      <c r="A13" s="165" t="s">
        <v>73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384"/>
    </row>
    <row r="14" s="1" customFormat="1" ht="13.5" customHeight="1" thickBot="1"/>
    <row r="15" spans="1:31" s="1" customFormat="1" ht="21.75" customHeight="1">
      <c r="A15" s="275" t="s">
        <v>25</v>
      </c>
      <c r="B15" s="380"/>
      <c r="C15" s="380"/>
      <c r="D15" s="380"/>
      <c r="E15" s="380"/>
      <c r="F15" s="380"/>
      <c r="G15" s="144" t="s">
        <v>20</v>
      </c>
      <c r="H15" s="144"/>
      <c r="I15" s="144"/>
      <c r="J15" s="144"/>
      <c r="K15" s="144"/>
      <c r="L15" s="144" t="s">
        <v>74</v>
      </c>
      <c r="M15" s="144"/>
      <c r="N15" s="144"/>
      <c r="O15" s="144"/>
      <c r="P15" s="144"/>
      <c r="Q15" s="144" t="s">
        <v>75</v>
      </c>
      <c r="R15" s="144"/>
      <c r="S15" s="144"/>
      <c r="T15" s="144"/>
      <c r="U15" s="144"/>
      <c r="V15" s="144" t="s">
        <v>76</v>
      </c>
      <c r="W15" s="144"/>
      <c r="X15" s="144"/>
      <c r="Y15" s="144"/>
      <c r="Z15" s="144"/>
      <c r="AA15" s="144" t="s">
        <v>77</v>
      </c>
      <c r="AB15" s="144"/>
      <c r="AC15" s="144"/>
      <c r="AD15" s="144"/>
      <c r="AE15" s="137"/>
    </row>
    <row r="16" spans="1:31" s="1" customFormat="1" ht="21.75" customHeight="1">
      <c r="A16" s="381"/>
      <c r="B16" s="382"/>
      <c r="C16" s="382"/>
      <c r="D16" s="382"/>
      <c r="E16" s="382"/>
      <c r="F16" s="382"/>
      <c r="G16" s="383" t="s">
        <v>78</v>
      </c>
      <c r="H16" s="383"/>
      <c r="I16" s="383" t="s">
        <v>79</v>
      </c>
      <c r="J16" s="383"/>
      <c r="K16" s="383"/>
      <c r="L16" s="383" t="s">
        <v>78</v>
      </c>
      <c r="M16" s="383"/>
      <c r="N16" s="383" t="s">
        <v>79</v>
      </c>
      <c r="O16" s="383"/>
      <c r="P16" s="383"/>
      <c r="Q16" s="383" t="s">
        <v>78</v>
      </c>
      <c r="R16" s="383"/>
      <c r="S16" s="383" t="s">
        <v>79</v>
      </c>
      <c r="T16" s="383"/>
      <c r="U16" s="383"/>
      <c r="V16" s="383" t="s">
        <v>78</v>
      </c>
      <c r="W16" s="383"/>
      <c r="X16" s="383" t="s">
        <v>79</v>
      </c>
      <c r="Y16" s="383"/>
      <c r="Z16" s="383"/>
      <c r="AA16" s="383" t="s">
        <v>78</v>
      </c>
      <c r="AB16" s="383"/>
      <c r="AC16" s="383" t="s">
        <v>79</v>
      </c>
      <c r="AD16" s="383"/>
      <c r="AE16" s="276"/>
    </row>
    <row r="17" spans="1:31" s="1" customFormat="1" ht="21.75" customHeight="1">
      <c r="A17" s="203" t="s">
        <v>18</v>
      </c>
      <c r="B17" s="203"/>
      <c r="C17" s="26" t="s">
        <v>19</v>
      </c>
      <c r="D17" s="27" t="s">
        <v>100</v>
      </c>
      <c r="E17" s="344" t="s">
        <v>243</v>
      </c>
      <c r="F17" s="378"/>
      <c r="G17" s="372">
        <v>178</v>
      </c>
      <c r="H17" s="262"/>
      <c r="I17" s="262">
        <v>9265</v>
      </c>
      <c r="J17" s="262"/>
      <c r="K17" s="262"/>
      <c r="L17" s="262">
        <v>40</v>
      </c>
      <c r="M17" s="262"/>
      <c r="N17" s="262">
        <v>2740</v>
      </c>
      <c r="O17" s="262"/>
      <c r="P17" s="262"/>
      <c r="Q17" s="262">
        <v>12</v>
      </c>
      <c r="R17" s="262"/>
      <c r="S17" s="262">
        <v>2113</v>
      </c>
      <c r="T17" s="262"/>
      <c r="U17" s="262"/>
      <c r="V17" s="262">
        <v>46</v>
      </c>
      <c r="W17" s="262"/>
      <c r="X17" s="262">
        <v>2663</v>
      </c>
      <c r="Y17" s="262"/>
      <c r="Z17" s="262"/>
      <c r="AA17" s="262">
        <v>80</v>
      </c>
      <c r="AB17" s="262"/>
      <c r="AC17" s="262">
        <v>1749</v>
      </c>
      <c r="AD17" s="262"/>
      <c r="AE17" s="262"/>
    </row>
    <row r="18" spans="1:31" s="1" customFormat="1" ht="21.75" customHeight="1">
      <c r="A18" s="18"/>
      <c r="B18" s="18"/>
      <c r="C18" s="26"/>
      <c r="D18" s="27"/>
      <c r="E18" s="18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" customFormat="1" ht="21.75" customHeight="1">
      <c r="A19" s="203"/>
      <c r="B19" s="203"/>
      <c r="C19" s="26" t="s">
        <v>19</v>
      </c>
      <c r="D19" s="27" t="s">
        <v>244</v>
      </c>
      <c r="E19" s="203"/>
      <c r="F19" s="373"/>
      <c r="G19" s="372">
        <v>192</v>
      </c>
      <c r="H19" s="262"/>
      <c r="I19" s="262">
        <v>10218</v>
      </c>
      <c r="J19" s="262"/>
      <c r="K19" s="262"/>
      <c r="L19" s="262">
        <v>41</v>
      </c>
      <c r="M19" s="262"/>
      <c r="N19" s="262">
        <v>3096</v>
      </c>
      <c r="O19" s="262"/>
      <c r="P19" s="262"/>
      <c r="Q19" s="262">
        <v>13</v>
      </c>
      <c r="R19" s="262"/>
      <c r="S19" s="262">
        <v>1537</v>
      </c>
      <c r="T19" s="262"/>
      <c r="U19" s="262"/>
      <c r="V19" s="262">
        <v>53</v>
      </c>
      <c r="W19" s="262"/>
      <c r="X19" s="262">
        <v>2610</v>
      </c>
      <c r="Y19" s="262"/>
      <c r="Z19" s="262"/>
      <c r="AA19" s="262">
        <v>85</v>
      </c>
      <c r="AB19" s="262"/>
      <c r="AC19" s="262">
        <v>2975</v>
      </c>
      <c r="AD19" s="262"/>
      <c r="AE19" s="262"/>
    </row>
    <row r="20" spans="1:31" s="1" customFormat="1" ht="21.75" customHeight="1">
      <c r="A20" s="18"/>
      <c r="B20" s="18"/>
      <c r="C20" s="26"/>
      <c r="D20" s="27"/>
      <c r="E20" s="18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5" customFormat="1" ht="21.75" customHeight="1" thickBot="1">
      <c r="A21" s="358"/>
      <c r="B21" s="358"/>
      <c r="C21" s="23" t="s">
        <v>19</v>
      </c>
      <c r="D21" s="24" t="s">
        <v>360</v>
      </c>
      <c r="E21" s="358"/>
      <c r="F21" s="358"/>
      <c r="G21" s="374">
        <v>223</v>
      </c>
      <c r="H21" s="371"/>
      <c r="I21" s="371">
        <v>10987</v>
      </c>
      <c r="J21" s="371"/>
      <c r="K21" s="371"/>
      <c r="L21" s="371">
        <v>44</v>
      </c>
      <c r="M21" s="371"/>
      <c r="N21" s="371">
        <v>2887</v>
      </c>
      <c r="O21" s="371"/>
      <c r="P21" s="371"/>
      <c r="Q21" s="371">
        <v>13</v>
      </c>
      <c r="R21" s="371"/>
      <c r="S21" s="371">
        <v>1245</v>
      </c>
      <c r="T21" s="371"/>
      <c r="U21" s="371"/>
      <c r="V21" s="371">
        <v>67</v>
      </c>
      <c r="W21" s="371"/>
      <c r="X21" s="371">
        <v>2906</v>
      </c>
      <c r="Y21" s="371"/>
      <c r="Z21" s="371"/>
      <c r="AA21" s="371">
        <v>99</v>
      </c>
      <c r="AB21" s="371"/>
      <c r="AC21" s="371">
        <v>3949</v>
      </c>
      <c r="AD21" s="371"/>
      <c r="AE21" s="371"/>
    </row>
    <row r="22" spans="1:31" s="1" customFormat="1" ht="21.75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80" t="s">
        <v>80</v>
      </c>
      <c r="X22" s="370"/>
      <c r="Y22" s="370"/>
      <c r="Z22" s="370"/>
      <c r="AA22" s="370"/>
      <c r="AB22" s="370"/>
      <c r="AC22" s="370"/>
      <c r="AD22" s="370"/>
      <c r="AE22" s="370"/>
    </row>
    <row r="23" s="1" customFormat="1" ht="30" customHeight="1"/>
    <row r="24" spans="1:31" s="1" customFormat="1" ht="24.75" customHeight="1">
      <c r="A24" s="165" t="s">
        <v>416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384"/>
    </row>
    <row r="25" s="1" customFormat="1" ht="13.5" customHeight="1" thickBot="1"/>
    <row r="26" spans="1:31" s="1" customFormat="1" ht="21.75" customHeight="1">
      <c r="A26" s="275" t="s">
        <v>25</v>
      </c>
      <c r="B26" s="380"/>
      <c r="C26" s="380"/>
      <c r="D26" s="380"/>
      <c r="E26" s="380"/>
      <c r="F26" s="380"/>
      <c r="G26" s="144" t="s">
        <v>81</v>
      </c>
      <c r="H26" s="380"/>
      <c r="I26" s="380"/>
      <c r="J26" s="144" t="s">
        <v>82</v>
      </c>
      <c r="K26" s="144"/>
      <c r="L26" s="144"/>
      <c r="M26" s="144"/>
      <c r="N26" s="144"/>
      <c r="O26" s="144"/>
      <c r="P26" s="144"/>
      <c r="Q26" s="144"/>
      <c r="R26" s="144"/>
      <c r="S26" s="144" t="s">
        <v>83</v>
      </c>
      <c r="T26" s="144"/>
      <c r="U26" s="144"/>
      <c r="V26" s="144"/>
      <c r="W26" s="144"/>
      <c r="X26" s="144"/>
      <c r="Y26" s="144"/>
      <c r="Z26" s="144"/>
      <c r="AA26" s="144"/>
      <c r="AB26" s="144" t="s">
        <v>84</v>
      </c>
      <c r="AC26" s="380"/>
      <c r="AD26" s="380"/>
      <c r="AE26" s="387"/>
    </row>
    <row r="27" spans="1:31" s="1" customFormat="1" ht="21.75" customHeight="1">
      <c r="A27" s="278"/>
      <c r="B27" s="382"/>
      <c r="C27" s="382"/>
      <c r="D27" s="382"/>
      <c r="E27" s="382"/>
      <c r="F27" s="382"/>
      <c r="G27" s="382"/>
      <c r="H27" s="382"/>
      <c r="I27" s="382"/>
      <c r="J27" s="383" t="s">
        <v>85</v>
      </c>
      <c r="K27" s="382"/>
      <c r="L27" s="382"/>
      <c r="M27" s="383" t="s">
        <v>86</v>
      </c>
      <c r="N27" s="382"/>
      <c r="O27" s="382"/>
      <c r="P27" s="138" t="s">
        <v>87</v>
      </c>
      <c r="Q27" s="138"/>
      <c r="R27" s="138"/>
      <c r="S27" s="383" t="s">
        <v>85</v>
      </c>
      <c r="T27" s="382"/>
      <c r="U27" s="382"/>
      <c r="V27" s="383" t="s">
        <v>86</v>
      </c>
      <c r="W27" s="382"/>
      <c r="X27" s="382"/>
      <c r="Y27" s="138" t="s">
        <v>87</v>
      </c>
      <c r="Z27" s="138"/>
      <c r="AA27" s="138"/>
      <c r="AB27" s="382"/>
      <c r="AC27" s="382"/>
      <c r="AD27" s="382"/>
      <c r="AE27" s="388"/>
    </row>
    <row r="28" spans="1:31" s="1" customFormat="1" ht="21.75" customHeight="1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128" t="s">
        <v>88</v>
      </c>
      <c r="Q28" s="128"/>
      <c r="R28" s="128"/>
      <c r="S28" s="382"/>
      <c r="T28" s="382"/>
      <c r="U28" s="382"/>
      <c r="V28" s="382"/>
      <c r="W28" s="382"/>
      <c r="X28" s="382"/>
      <c r="Y28" s="128" t="s">
        <v>88</v>
      </c>
      <c r="Z28" s="128"/>
      <c r="AA28" s="128"/>
      <c r="AB28" s="382"/>
      <c r="AC28" s="382"/>
      <c r="AD28" s="382"/>
      <c r="AE28" s="388"/>
    </row>
    <row r="29" spans="1:31" s="1" customFormat="1" ht="21.75" customHeight="1">
      <c r="A29" s="203" t="s">
        <v>18</v>
      </c>
      <c r="B29" s="203"/>
      <c r="C29" s="26" t="s">
        <v>19</v>
      </c>
      <c r="D29" s="27" t="s">
        <v>100</v>
      </c>
      <c r="E29" s="203" t="s">
        <v>243</v>
      </c>
      <c r="F29" s="373"/>
      <c r="G29" s="372">
        <v>294</v>
      </c>
      <c r="H29" s="262"/>
      <c r="I29" s="262"/>
      <c r="J29" s="262">
        <v>35560</v>
      </c>
      <c r="K29" s="262"/>
      <c r="L29" s="262"/>
      <c r="M29" s="262">
        <v>31168</v>
      </c>
      <c r="N29" s="262"/>
      <c r="O29" s="262"/>
      <c r="P29" s="262">
        <v>4392</v>
      </c>
      <c r="Q29" s="262"/>
      <c r="R29" s="262"/>
      <c r="S29" s="262">
        <v>88952</v>
      </c>
      <c r="T29" s="262"/>
      <c r="U29" s="262"/>
      <c r="V29" s="262">
        <v>77009</v>
      </c>
      <c r="W29" s="262"/>
      <c r="X29" s="262"/>
      <c r="Y29" s="262">
        <v>11942</v>
      </c>
      <c r="Z29" s="262"/>
      <c r="AA29" s="262"/>
      <c r="AB29" s="262">
        <v>145118</v>
      </c>
      <c r="AC29" s="262"/>
      <c r="AD29" s="262"/>
      <c r="AE29" s="262"/>
    </row>
    <row r="30" spans="1:31" s="1" customFormat="1" ht="21.75" customHeight="1">
      <c r="A30" s="18"/>
      <c r="B30" s="18"/>
      <c r="C30" s="26"/>
      <c r="D30" s="27"/>
      <c r="E30" s="18"/>
      <c r="F30" s="3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s="1" customFormat="1" ht="21.75" customHeight="1">
      <c r="A31" s="203"/>
      <c r="B31" s="203"/>
      <c r="C31" s="26" t="s">
        <v>19</v>
      </c>
      <c r="D31" s="27" t="s">
        <v>244</v>
      </c>
      <c r="E31" s="203"/>
      <c r="F31" s="373"/>
      <c r="G31" s="372">
        <v>288</v>
      </c>
      <c r="H31" s="262"/>
      <c r="I31" s="262"/>
      <c r="J31" s="262">
        <v>37125</v>
      </c>
      <c r="K31" s="262"/>
      <c r="L31" s="262"/>
      <c r="M31" s="262">
        <v>33771</v>
      </c>
      <c r="N31" s="262"/>
      <c r="O31" s="262"/>
      <c r="P31" s="262">
        <v>3354</v>
      </c>
      <c r="Q31" s="262"/>
      <c r="R31" s="262"/>
      <c r="S31" s="262">
        <v>92166</v>
      </c>
      <c r="T31" s="262"/>
      <c r="U31" s="262"/>
      <c r="V31" s="262">
        <v>82415</v>
      </c>
      <c r="W31" s="262"/>
      <c r="X31" s="262"/>
      <c r="Y31" s="262">
        <v>9751</v>
      </c>
      <c r="Z31" s="262"/>
      <c r="AA31" s="262"/>
      <c r="AB31" s="262">
        <v>150785</v>
      </c>
      <c r="AC31" s="262"/>
      <c r="AD31" s="262"/>
      <c r="AE31" s="262"/>
    </row>
    <row r="32" spans="1:31" s="1" customFormat="1" ht="21.75" customHeight="1">
      <c r="A32" s="18"/>
      <c r="B32" s="18"/>
      <c r="C32" s="26"/>
      <c r="D32" s="27"/>
      <c r="E32" s="18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5" customFormat="1" ht="21.75" customHeight="1" thickBot="1">
      <c r="A33" s="358"/>
      <c r="B33" s="358"/>
      <c r="C33" s="23" t="s">
        <v>19</v>
      </c>
      <c r="D33" s="24" t="s">
        <v>360</v>
      </c>
      <c r="E33" s="358"/>
      <c r="F33" s="358"/>
      <c r="G33" s="374">
        <v>280</v>
      </c>
      <c r="H33" s="371"/>
      <c r="I33" s="371"/>
      <c r="J33" s="371">
        <v>37705</v>
      </c>
      <c r="K33" s="371"/>
      <c r="L33" s="371"/>
      <c r="M33" s="371">
        <v>33903</v>
      </c>
      <c r="N33" s="371"/>
      <c r="O33" s="371"/>
      <c r="P33" s="371">
        <v>3802</v>
      </c>
      <c r="Q33" s="371"/>
      <c r="R33" s="371"/>
      <c r="S33" s="371">
        <v>96549</v>
      </c>
      <c r="T33" s="371"/>
      <c r="U33" s="371"/>
      <c r="V33" s="371">
        <v>85584</v>
      </c>
      <c r="W33" s="371"/>
      <c r="X33" s="371"/>
      <c r="Y33" s="371">
        <v>10965</v>
      </c>
      <c r="Z33" s="371"/>
      <c r="AA33" s="371"/>
      <c r="AB33" s="371">
        <v>92996</v>
      </c>
      <c r="AC33" s="371"/>
      <c r="AD33" s="371"/>
      <c r="AE33" s="371"/>
    </row>
    <row r="34" spans="1:31" s="1" customFormat="1" ht="21.75" customHeight="1">
      <c r="A34" s="6"/>
      <c r="B34" s="6"/>
      <c r="C34" s="6"/>
      <c r="D34" s="6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80" t="s">
        <v>24</v>
      </c>
      <c r="AA34" s="370"/>
      <c r="AB34" s="370"/>
      <c r="AC34" s="370"/>
      <c r="AD34" s="370"/>
      <c r="AE34" s="370"/>
    </row>
    <row r="35" ht="30" customHeight="1"/>
    <row r="36" spans="1:31" s="1" customFormat="1" ht="21.75" customHeight="1">
      <c r="A36" s="165" t="s">
        <v>417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384"/>
    </row>
    <row r="37" s="1" customFormat="1" ht="21.75" customHeight="1" thickBot="1"/>
    <row r="38" spans="1:31" s="1" customFormat="1" ht="21.75" customHeight="1">
      <c r="A38" s="275" t="s">
        <v>25</v>
      </c>
      <c r="B38" s="380"/>
      <c r="C38" s="380"/>
      <c r="D38" s="380"/>
      <c r="E38" s="380"/>
      <c r="F38" s="380"/>
      <c r="G38" s="144" t="s">
        <v>26</v>
      </c>
      <c r="H38" s="380"/>
      <c r="I38" s="380"/>
      <c r="J38" s="144" t="s">
        <v>27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 t="s">
        <v>28</v>
      </c>
      <c r="AB38" s="380"/>
      <c r="AC38" s="380"/>
      <c r="AD38" s="391" t="s">
        <v>29</v>
      </c>
      <c r="AE38" s="392"/>
    </row>
    <row r="39" spans="1:31" s="1" customFormat="1" ht="21.75" customHeight="1">
      <c r="A39" s="278"/>
      <c r="B39" s="382"/>
      <c r="C39" s="382"/>
      <c r="D39" s="382"/>
      <c r="E39" s="382"/>
      <c r="F39" s="382"/>
      <c r="G39" s="382"/>
      <c r="H39" s="382"/>
      <c r="I39" s="382"/>
      <c r="J39" s="383" t="s">
        <v>30</v>
      </c>
      <c r="K39" s="382"/>
      <c r="L39" s="382"/>
      <c r="M39" s="383" t="s">
        <v>31</v>
      </c>
      <c r="N39" s="382"/>
      <c r="O39" s="382"/>
      <c r="P39" s="383" t="s">
        <v>32</v>
      </c>
      <c r="Q39" s="382"/>
      <c r="R39" s="382"/>
      <c r="S39" s="383" t="s">
        <v>33</v>
      </c>
      <c r="T39" s="382"/>
      <c r="U39" s="382"/>
      <c r="V39" s="395" t="s">
        <v>34</v>
      </c>
      <c r="W39" s="395"/>
      <c r="X39" s="395"/>
      <c r="Y39" s="138" t="s">
        <v>35</v>
      </c>
      <c r="Z39" s="138"/>
      <c r="AA39" s="382"/>
      <c r="AB39" s="382"/>
      <c r="AC39" s="382"/>
      <c r="AD39" s="393"/>
      <c r="AE39" s="394"/>
    </row>
    <row r="40" spans="1:31" s="1" customFormat="1" ht="21.75" customHeight="1">
      <c r="A40" s="381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95"/>
      <c r="W40" s="395"/>
      <c r="X40" s="395"/>
      <c r="Y40" s="128" t="s">
        <v>36</v>
      </c>
      <c r="Z40" s="128"/>
      <c r="AA40" s="382"/>
      <c r="AB40" s="382"/>
      <c r="AC40" s="382"/>
      <c r="AD40" s="393"/>
      <c r="AE40" s="394"/>
    </row>
    <row r="41" spans="1:31" s="1" customFormat="1" ht="21.75" customHeight="1">
      <c r="A41" s="237" t="s">
        <v>18</v>
      </c>
      <c r="B41" s="237"/>
      <c r="C41" s="26" t="s">
        <v>19</v>
      </c>
      <c r="D41" s="27" t="s">
        <v>359</v>
      </c>
      <c r="E41" s="203" t="s">
        <v>243</v>
      </c>
      <c r="F41" s="373"/>
      <c r="G41" s="372">
        <v>15473</v>
      </c>
      <c r="H41" s="262"/>
      <c r="I41" s="262"/>
      <c r="J41" s="262">
        <v>180</v>
      </c>
      <c r="K41" s="262"/>
      <c r="L41" s="262"/>
      <c r="M41" s="262" t="s">
        <v>246</v>
      </c>
      <c r="N41" s="262"/>
      <c r="O41" s="262"/>
      <c r="P41" s="262">
        <v>276</v>
      </c>
      <c r="Q41" s="262"/>
      <c r="R41" s="262"/>
      <c r="S41" s="262">
        <v>348</v>
      </c>
      <c r="T41" s="262"/>
      <c r="U41" s="262"/>
      <c r="V41" s="262">
        <v>264</v>
      </c>
      <c r="W41" s="262"/>
      <c r="X41" s="262"/>
      <c r="Y41" s="262">
        <v>536</v>
      </c>
      <c r="Z41" s="262"/>
      <c r="AA41" s="262">
        <v>12621</v>
      </c>
      <c r="AB41" s="262"/>
      <c r="AC41" s="262"/>
      <c r="AD41" s="262">
        <v>1248</v>
      </c>
      <c r="AE41" s="262"/>
    </row>
    <row r="42" spans="1:31" s="1" customFormat="1" ht="21.75" customHeight="1">
      <c r="A42" s="11"/>
      <c r="B42" s="11"/>
      <c r="C42" s="8"/>
      <c r="D42" s="7"/>
      <c r="E42" s="11"/>
      <c r="F42" s="54"/>
      <c r="G42" s="94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s="1" customFormat="1" ht="21.75" customHeight="1">
      <c r="A43" s="237"/>
      <c r="B43" s="237"/>
      <c r="C43" s="26" t="s">
        <v>19</v>
      </c>
      <c r="D43" s="27" t="s">
        <v>244</v>
      </c>
      <c r="E43" s="203"/>
      <c r="F43" s="373"/>
      <c r="G43" s="372">
        <f>SUM(J43:AE43)</f>
        <v>16215</v>
      </c>
      <c r="H43" s="262"/>
      <c r="I43" s="262"/>
      <c r="J43" s="262">
        <v>247</v>
      </c>
      <c r="K43" s="262"/>
      <c r="L43" s="262"/>
      <c r="M43" s="262" t="s">
        <v>246</v>
      </c>
      <c r="N43" s="262"/>
      <c r="O43" s="262"/>
      <c r="P43" s="262">
        <v>219</v>
      </c>
      <c r="Q43" s="262"/>
      <c r="R43" s="262"/>
      <c r="S43" s="262">
        <v>393</v>
      </c>
      <c r="T43" s="262"/>
      <c r="U43" s="262"/>
      <c r="V43" s="262">
        <v>188</v>
      </c>
      <c r="W43" s="262"/>
      <c r="X43" s="262"/>
      <c r="Y43" s="262">
        <v>518</v>
      </c>
      <c r="Z43" s="262"/>
      <c r="AA43" s="262">
        <v>13418</v>
      </c>
      <c r="AB43" s="262"/>
      <c r="AC43" s="262"/>
      <c r="AD43" s="262">
        <v>1232</v>
      </c>
      <c r="AE43" s="262"/>
    </row>
    <row r="44" spans="1:31" s="1" customFormat="1" ht="21.75" customHeight="1">
      <c r="A44" s="11"/>
      <c r="B44" s="11"/>
      <c r="C44" s="8"/>
      <c r="D44" s="7"/>
      <c r="E44" s="11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s="1" customFormat="1" ht="21.75" customHeight="1" thickBot="1">
      <c r="A45" s="396"/>
      <c r="B45" s="396"/>
      <c r="C45" s="23" t="s">
        <v>19</v>
      </c>
      <c r="D45" s="24" t="s">
        <v>360</v>
      </c>
      <c r="E45" s="358"/>
      <c r="F45" s="358"/>
      <c r="G45" s="374">
        <f>SUM(J45:AE45)</f>
        <v>15800</v>
      </c>
      <c r="H45" s="371"/>
      <c r="I45" s="371"/>
      <c r="J45" s="371">
        <v>293</v>
      </c>
      <c r="K45" s="371"/>
      <c r="L45" s="371"/>
      <c r="M45" s="256" t="s">
        <v>387</v>
      </c>
      <c r="N45" s="256"/>
      <c r="O45" s="256"/>
      <c r="P45" s="371">
        <v>157</v>
      </c>
      <c r="Q45" s="371"/>
      <c r="R45" s="371"/>
      <c r="S45" s="371">
        <v>283</v>
      </c>
      <c r="T45" s="371"/>
      <c r="U45" s="371"/>
      <c r="V45" s="371">
        <v>91</v>
      </c>
      <c r="W45" s="371"/>
      <c r="X45" s="371"/>
      <c r="Y45" s="371">
        <v>414</v>
      </c>
      <c r="Z45" s="371"/>
      <c r="AA45" s="371">
        <v>14562</v>
      </c>
      <c r="AB45" s="371"/>
      <c r="AC45" s="371"/>
      <c r="AD45" s="371" t="s">
        <v>0</v>
      </c>
      <c r="AE45" s="371"/>
    </row>
    <row r="46" spans="1:31" s="1" customFormat="1" ht="21.75" customHeight="1">
      <c r="A46" s="6"/>
      <c r="B46" s="6"/>
      <c r="C46" s="6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80" t="s">
        <v>37</v>
      </c>
      <c r="AB46" s="370"/>
      <c r="AC46" s="370"/>
      <c r="AD46" s="370"/>
      <c r="AE46" s="370"/>
    </row>
  </sheetData>
  <mergeCells count="193">
    <mergeCell ref="Z34:AE34"/>
    <mergeCell ref="AC10:AE10"/>
    <mergeCell ref="A13:AE13"/>
    <mergeCell ref="P27:R27"/>
    <mergeCell ref="P28:R28"/>
    <mergeCell ref="S27:U28"/>
    <mergeCell ref="V27:X28"/>
    <mergeCell ref="E33:F33"/>
    <mergeCell ref="AC21:AE21"/>
    <mergeCell ref="AB33:AE33"/>
    <mergeCell ref="K6:M6"/>
    <mergeCell ref="K5:M5"/>
    <mergeCell ref="Q8:S8"/>
    <mergeCell ref="N5:P5"/>
    <mergeCell ref="E5:G5"/>
    <mergeCell ref="H5:J5"/>
    <mergeCell ref="N10:P10"/>
    <mergeCell ref="M45:O45"/>
    <mergeCell ref="P45:R45"/>
    <mergeCell ref="A36:AE36"/>
    <mergeCell ref="A38:F40"/>
    <mergeCell ref="G38:I40"/>
    <mergeCell ref="J38:Z38"/>
    <mergeCell ref="AA38:AC40"/>
    <mergeCell ref="AA46:AE46"/>
    <mergeCell ref="V45:X45"/>
    <mergeCell ref="Y45:Z45"/>
    <mergeCell ref="AA45:AC45"/>
    <mergeCell ref="AD45:AE45"/>
    <mergeCell ref="Y43:Z43"/>
    <mergeCell ref="AA43:AC43"/>
    <mergeCell ref="AD43:AE43"/>
    <mergeCell ref="A45:B45"/>
    <mergeCell ref="E45:F45"/>
    <mergeCell ref="G45:I45"/>
    <mergeCell ref="J45:L45"/>
    <mergeCell ref="S45:U45"/>
    <mergeCell ref="AA41:AC41"/>
    <mergeCell ref="AD41:AE41"/>
    <mergeCell ref="A43:B43"/>
    <mergeCell ref="E43:F43"/>
    <mergeCell ref="G43:I43"/>
    <mergeCell ref="J43:L43"/>
    <mergeCell ref="M43:O43"/>
    <mergeCell ref="P43:R43"/>
    <mergeCell ref="S43:U43"/>
    <mergeCell ref="V43:X43"/>
    <mergeCell ref="P41:R41"/>
    <mergeCell ref="S41:U41"/>
    <mergeCell ref="V41:X41"/>
    <mergeCell ref="Y41:Z41"/>
    <mergeCell ref="A41:B41"/>
    <mergeCell ref="G41:I41"/>
    <mergeCell ref="J41:L41"/>
    <mergeCell ref="M41:O41"/>
    <mergeCell ref="E41:F41"/>
    <mergeCell ref="AD38:AE40"/>
    <mergeCell ref="J39:L40"/>
    <mergeCell ref="M39:O40"/>
    <mergeCell ref="P39:R40"/>
    <mergeCell ref="S39:U40"/>
    <mergeCell ref="V39:X40"/>
    <mergeCell ref="Y39:Z39"/>
    <mergeCell ref="Y40:Z40"/>
    <mergeCell ref="Y31:AA31"/>
    <mergeCell ref="AB31:AE31"/>
    <mergeCell ref="S33:U33"/>
    <mergeCell ref="V33:X33"/>
    <mergeCell ref="Y33:AA33"/>
    <mergeCell ref="V31:X31"/>
    <mergeCell ref="A1:AE1"/>
    <mergeCell ref="A2:AE2"/>
    <mergeCell ref="AA15:AE15"/>
    <mergeCell ref="G15:K15"/>
    <mergeCell ref="A4:D5"/>
    <mergeCell ref="A10:B10"/>
    <mergeCell ref="E10:G10"/>
    <mergeCell ref="H10:J10"/>
    <mergeCell ref="E4:P4"/>
    <mergeCell ref="N6:P6"/>
    <mergeCell ref="M27:O28"/>
    <mergeCell ref="A29:B29"/>
    <mergeCell ref="AB26:AE28"/>
    <mergeCell ref="S26:AA26"/>
    <mergeCell ref="Y27:AA27"/>
    <mergeCell ref="Y28:AA28"/>
    <mergeCell ref="AB29:AE29"/>
    <mergeCell ref="G29:I29"/>
    <mergeCell ref="G26:I28"/>
    <mergeCell ref="J29:L29"/>
    <mergeCell ref="S21:U21"/>
    <mergeCell ref="V21:W21"/>
    <mergeCell ref="X19:Z19"/>
    <mergeCell ref="AC19:AE19"/>
    <mergeCell ref="S19:U19"/>
    <mergeCell ref="X21:Z21"/>
    <mergeCell ref="N21:P21"/>
    <mergeCell ref="Q21:R21"/>
    <mergeCell ref="L17:M17"/>
    <mergeCell ref="Q17:R17"/>
    <mergeCell ref="S17:U17"/>
    <mergeCell ref="V17:W17"/>
    <mergeCell ref="V19:W19"/>
    <mergeCell ref="Y29:AA29"/>
    <mergeCell ref="V29:X29"/>
    <mergeCell ref="AA17:AB17"/>
    <mergeCell ref="X17:Z17"/>
    <mergeCell ref="W22:AE22"/>
    <mergeCell ref="AA19:AB19"/>
    <mergeCell ref="AA21:AB21"/>
    <mergeCell ref="P31:R31"/>
    <mergeCell ref="M29:O29"/>
    <mergeCell ref="P29:R29"/>
    <mergeCell ref="S29:U29"/>
    <mergeCell ref="S31:U31"/>
    <mergeCell ref="I17:K17"/>
    <mergeCell ref="M33:O33"/>
    <mergeCell ref="P33:R33"/>
    <mergeCell ref="M31:O31"/>
    <mergeCell ref="G33:I33"/>
    <mergeCell ref="J33:L33"/>
    <mergeCell ref="G31:I31"/>
    <mergeCell ref="J31:L31"/>
    <mergeCell ref="Q19:R19"/>
    <mergeCell ref="N19:P19"/>
    <mergeCell ref="A17:B17"/>
    <mergeCell ref="E17:F17"/>
    <mergeCell ref="G17:H17"/>
    <mergeCell ref="E19:F19"/>
    <mergeCell ref="Z11:AE11"/>
    <mergeCell ref="V15:Z15"/>
    <mergeCell ref="AC16:AE16"/>
    <mergeCell ref="AA16:AB16"/>
    <mergeCell ref="V16:W16"/>
    <mergeCell ref="X16:Z16"/>
    <mergeCell ref="AC8:AE8"/>
    <mergeCell ref="Z10:AB10"/>
    <mergeCell ref="Z8:AB8"/>
    <mergeCell ref="AC4:AE5"/>
    <mergeCell ref="W5:Y5"/>
    <mergeCell ref="AC6:AE6"/>
    <mergeCell ref="Q4:AB4"/>
    <mergeCell ref="T5:V5"/>
    <mergeCell ref="T6:V6"/>
    <mergeCell ref="Q6:S6"/>
    <mergeCell ref="Z5:AB5"/>
    <mergeCell ref="W6:Y6"/>
    <mergeCell ref="Z6:AB6"/>
    <mergeCell ref="Q5:S5"/>
    <mergeCell ref="W10:Y10"/>
    <mergeCell ref="K10:M10"/>
    <mergeCell ref="A6:B6"/>
    <mergeCell ref="E6:G6"/>
    <mergeCell ref="H6:J6"/>
    <mergeCell ref="N8:P8"/>
    <mergeCell ref="T8:V8"/>
    <mergeCell ref="W8:Y8"/>
    <mergeCell ref="Q10:S10"/>
    <mergeCell ref="T10:V10"/>
    <mergeCell ref="G16:H16"/>
    <mergeCell ref="I16:K16"/>
    <mergeCell ref="K8:M8"/>
    <mergeCell ref="A11:U11"/>
    <mergeCell ref="Q15:U15"/>
    <mergeCell ref="L15:P15"/>
    <mergeCell ref="S16:U16"/>
    <mergeCell ref="N16:P16"/>
    <mergeCell ref="Q16:R16"/>
    <mergeCell ref="L16:M16"/>
    <mergeCell ref="J27:L28"/>
    <mergeCell ref="J26:R26"/>
    <mergeCell ref="N17:P17"/>
    <mergeCell ref="I21:K21"/>
    <mergeCell ref="L21:M21"/>
    <mergeCell ref="L19:M19"/>
    <mergeCell ref="A24:AE24"/>
    <mergeCell ref="A26:F28"/>
    <mergeCell ref="A19:B19"/>
    <mergeCell ref="AC17:AE17"/>
    <mergeCell ref="A33:B33"/>
    <mergeCell ref="E29:F29"/>
    <mergeCell ref="A31:B31"/>
    <mergeCell ref="E31:F31"/>
    <mergeCell ref="A3:E3"/>
    <mergeCell ref="G19:H19"/>
    <mergeCell ref="I19:K19"/>
    <mergeCell ref="A21:B21"/>
    <mergeCell ref="E21:F21"/>
    <mergeCell ref="G21:H21"/>
    <mergeCell ref="A15:F16"/>
    <mergeCell ref="A8:B8"/>
    <mergeCell ref="E8:G8"/>
    <mergeCell ref="H8:J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2007-03-06T02:03:29Z</cp:lastPrinted>
  <dcterms:created xsi:type="dcterms:W3CDTF">2001-02-23T04:52:17Z</dcterms:created>
  <dcterms:modified xsi:type="dcterms:W3CDTF">2007-03-06T02:03:39Z</dcterms:modified>
  <cp:category/>
  <cp:version/>
  <cp:contentType/>
  <cp:contentStatus/>
</cp:coreProperties>
</file>