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060" windowHeight="8640" tabRatio="585" activeTab="0"/>
  </bookViews>
  <sheets>
    <sheet name="見出し" sheetId="1" r:id="rId1"/>
    <sheet name="41～42" sheetId="2" r:id="rId2"/>
    <sheet name="43" sheetId="3" r:id="rId3"/>
    <sheet name="44～46" sheetId="4" r:id="rId4"/>
  </sheets>
  <definedNames>
    <definedName name="_xlnm.Print_Area" localSheetId="0">'見出し'!$A$1:$O$24</definedName>
  </definedNames>
  <calcPr fullCalcOnLoad="1"/>
</workbook>
</file>

<file path=xl/sharedStrings.xml><?xml version="1.0" encoding="utf-8"?>
<sst xmlns="http://schemas.openxmlformats.org/spreadsheetml/2006/main" count="548" uniqueCount="309">
  <si>
    <t>分類番号</t>
  </si>
  <si>
    <t>～</t>
  </si>
  <si>
    <t>６．商　　業</t>
  </si>
  <si>
    <t>家具・じゅう器・家庭用機械器具小売業</t>
  </si>
  <si>
    <t>産　　　　　　業　（ 中 分 類 ）</t>
  </si>
  <si>
    <t>各種商品小売業</t>
  </si>
  <si>
    <t>織物・衣服身の回り品小売業</t>
  </si>
  <si>
    <t>飲食料品小売業</t>
  </si>
  <si>
    <t>自動車・自転車小売業</t>
  </si>
  <si>
    <t>その他の小売業</t>
  </si>
  <si>
    <t>商店数</t>
  </si>
  <si>
    <t>売場面積</t>
  </si>
  <si>
    <t>従業者数</t>
  </si>
  <si>
    <t>総　　　数</t>
  </si>
  <si>
    <t>１～２人</t>
  </si>
  <si>
    <t>３～４人</t>
  </si>
  <si>
    <t>５～９人</t>
  </si>
  <si>
    <t>１０～１９人</t>
  </si>
  <si>
    <t>２０～２９人</t>
  </si>
  <si>
    <t>３０～４９人</t>
  </si>
  <si>
    <t>５０～９９人</t>
  </si>
  <si>
    <t>１００人以上</t>
  </si>
  <si>
    <t>年</t>
  </si>
  <si>
    <t>３</t>
  </si>
  <si>
    <t>平　　　　　成</t>
  </si>
  <si>
    <t>６</t>
  </si>
  <si>
    <t>９</t>
  </si>
  <si>
    <t>平　　　　　成　　　　　９　　　　　年</t>
  </si>
  <si>
    <t>分 類 番 号</t>
  </si>
  <si>
    <t>商業統計調査</t>
  </si>
  <si>
    <t>資料 … 総務課</t>
  </si>
  <si>
    <t xml:space="preserve">４１．　　商　　　　　業　　　　　の　　 </t>
  </si>
  <si>
    <t xml:space="preserve"> 　　推　　　　　移</t>
  </si>
  <si>
    <t>Ｈ</t>
  </si>
  <si>
    <t xml:space="preserve">４２．　　産　　　業　（ 中 分 類 ）　別　・ </t>
  </si>
  <si>
    <t xml:space="preserve"> 規　模　別　商　店　数</t>
  </si>
  <si>
    <t>－</t>
  </si>
  <si>
    <t>総数</t>
  </si>
  <si>
    <t>総　　数</t>
  </si>
  <si>
    <t>卸売業</t>
  </si>
  <si>
    <t>卸　　売</t>
  </si>
  <si>
    <t>小売業</t>
  </si>
  <si>
    <t>小　　売</t>
  </si>
  <si>
    <t>９</t>
  </si>
  <si>
    <t>（単位 ： 人 ・ 万円）</t>
  </si>
  <si>
    <t>４９</t>
  </si>
  <si>
    <t>従　　　業　　　者　　　数</t>
  </si>
  <si>
    <t>５４</t>
  </si>
  <si>
    <t>５５</t>
  </si>
  <si>
    <t>×</t>
  </si>
  <si>
    <t>５６</t>
  </si>
  <si>
    <t>分類</t>
  </si>
  <si>
    <t>番号</t>
  </si>
  <si>
    <t>１</t>
  </si>
  <si>
    <t>２</t>
  </si>
  <si>
    <t>４</t>
  </si>
  <si>
    <t>５</t>
  </si>
  <si>
    <t>７</t>
  </si>
  <si>
    <t>８</t>
  </si>
  <si>
    <t>１０</t>
  </si>
  <si>
    <t>１１</t>
  </si>
  <si>
    <t>１２</t>
  </si>
  <si>
    <t>１３</t>
  </si>
  <si>
    <t>一般食堂</t>
  </si>
  <si>
    <t>日本料理店</t>
  </si>
  <si>
    <t>西洋料理店</t>
  </si>
  <si>
    <t>中華料理店</t>
  </si>
  <si>
    <t>中華そば店</t>
  </si>
  <si>
    <t>焼肉店</t>
  </si>
  <si>
    <t>その他の東洋料理店</t>
  </si>
  <si>
    <t>そば・うどん店</t>
  </si>
  <si>
    <t>すし店</t>
  </si>
  <si>
    <t>喫茶店</t>
  </si>
  <si>
    <t>ハンバ－ガ－店</t>
  </si>
  <si>
    <t>お好み焼き店</t>
  </si>
  <si>
    <t>その他の一般飲食店</t>
  </si>
  <si>
    <t>産　　業　（ 小 分 類 ）</t>
  </si>
  <si>
    <t>総　　　　　　　　　　　　数</t>
  </si>
  <si>
    <t>平 成 元 年</t>
  </si>
  <si>
    <t>平 成 ４ 年</t>
  </si>
  <si>
    <t>商　　　　店　　　　数</t>
  </si>
  <si>
    <t>平　成　元　年</t>
  </si>
  <si>
    <t>平　成　４　年</t>
  </si>
  <si>
    <t>年　　　間　　　販　　　売　　　額</t>
  </si>
  <si>
    <t>来　 客　 収　 容　 人　 員　 数</t>
  </si>
  <si>
    <t>総 数</t>
  </si>
  <si>
    <t>…</t>
  </si>
  <si>
    <t xml:space="preserve"> ていない。</t>
  </si>
  <si>
    <t xml:space="preserve"> 従 業 者 数 お よ び 年 間 販 売 額</t>
  </si>
  <si>
    <t>（単位 ： 人 ・ 百万円）</t>
  </si>
  <si>
    <t>豊後高田市</t>
  </si>
  <si>
    <t>大分市</t>
  </si>
  <si>
    <t>中津市</t>
  </si>
  <si>
    <t>日田市</t>
  </si>
  <si>
    <t>佐伯市</t>
  </si>
  <si>
    <t>臼杵市</t>
  </si>
  <si>
    <t>津久見市</t>
  </si>
  <si>
    <t>竹田市</t>
  </si>
  <si>
    <t>杵築市</t>
  </si>
  <si>
    <t>宇佐市</t>
  </si>
  <si>
    <t>年　 間　 販　 売　 額</t>
  </si>
  <si>
    <t>従　　業　　者　　数</t>
  </si>
  <si>
    <t>商　　 店　　 数</t>
  </si>
  <si>
    <t>市　　　別</t>
  </si>
  <si>
    <t>市計</t>
  </si>
  <si>
    <t>４５．　県下各市別商店数 ・ 従業者数および年間販売額</t>
  </si>
  <si>
    <t>４６．　県下各市別飲食店数 ・ 従業者数および年間販売額</t>
  </si>
  <si>
    <t>平成元年</t>
  </si>
  <si>
    <t>平成元年</t>
  </si>
  <si>
    <t>平成４年</t>
  </si>
  <si>
    <t>平成４年</t>
  </si>
  <si>
    <t>平成４年１０月１日現在</t>
  </si>
  <si>
    <t>県計</t>
  </si>
  <si>
    <t>２</t>
  </si>
  <si>
    <t>別府市</t>
  </si>
  <si>
    <t>２</t>
  </si>
  <si>
    <t xml:space="preserve">４４．　　産　　業 （ 小 分 類 ） 別 ・  飲 食 店 数 ・ </t>
  </si>
  <si>
    <t>平　　　　　成　　　　　１１　　　　　年</t>
  </si>
  <si>
    <t>平成１１年</t>
  </si>
  <si>
    <t>平成１１年</t>
  </si>
  <si>
    <t>年間販売額　　　　　（百万円）</t>
  </si>
  <si>
    <t>６．</t>
  </si>
  <si>
    <t>４１．</t>
  </si>
  <si>
    <t>商業の推移</t>
  </si>
  <si>
    <t>４２．</t>
  </si>
  <si>
    <t>産業（中分類）別・規模別商店数</t>
  </si>
  <si>
    <t>４３．</t>
  </si>
  <si>
    <t>産業（小分類）別・商業の経営状況</t>
  </si>
  <si>
    <t>４４．</t>
  </si>
  <si>
    <t>産業（小分類）別・飲食店数・従業者数</t>
  </si>
  <si>
    <t>および年間販売額</t>
  </si>
  <si>
    <t>４５．</t>
  </si>
  <si>
    <t>県下各市別商店数・従業者数および</t>
  </si>
  <si>
    <t>４６．</t>
  </si>
  <si>
    <t>県下各市別飲食店数・従業者数および</t>
  </si>
  <si>
    <t>年間販売額</t>
  </si>
  <si>
    <t>（単位 ： ㎡ ・ 万円 ・ 百万円）</t>
  </si>
  <si>
    <t>商業</t>
  </si>
  <si>
    <t>　※　平成４年以降の調査項目から廃止になる。</t>
  </si>
  <si>
    <t>－</t>
  </si>
  <si>
    <t>平　　　　　成　　　　　１４　　　　　年</t>
  </si>
  <si>
    <t>５７</t>
  </si>
  <si>
    <t>５８</t>
  </si>
  <si>
    <t>５９</t>
  </si>
  <si>
    <t>６０</t>
  </si>
  <si>
    <t>平成１４年６月１日現在</t>
  </si>
  <si>
    <t>１４</t>
  </si>
  <si>
    <t>平成１４年</t>
  </si>
  <si>
    <t>平成１４年</t>
  </si>
  <si>
    <t xml:space="preserve">４３．　　産　　　業　（ 小 分 類 ）　別　・ </t>
  </si>
  <si>
    <t xml:space="preserve"> 商　業　の　経　営　状　況</t>
  </si>
  <si>
    <t>商業統計調査</t>
  </si>
  <si>
    <t>分類番号</t>
  </si>
  <si>
    <t>産　　　　　業　　（ 小　分　類 ）</t>
  </si>
  <si>
    <t>商　　　　　店　　　　　数</t>
  </si>
  <si>
    <t>従　　　業　　　者　　　数</t>
  </si>
  <si>
    <t>年　　間　　販　　売　　額</t>
  </si>
  <si>
    <t>商　　品　　手　　持　　額</t>
  </si>
  <si>
    <t>他　　の　　収　　入　　額</t>
  </si>
  <si>
    <t>平成</t>
  </si>
  <si>
    <t>９</t>
  </si>
  <si>
    <t>年</t>
  </si>
  <si>
    <t>Ｈ</t>
  </si>
  <si>
    <t>１</t>
  </si>
  <si>
    <t>…</t>
  </si>
  <si>
    <t>１１</t>
  </si>
  <si>
    <t>４</t>
  </si>
  <si>
    <t>１４</t>
  </si>
  <si>
    <t>卸売業</t>
  </si>
  <si>
    <t>卸　　売</t>
  </si>
  <si>
    <t>　（ ５３３　　代理商、仲立業を除く ）</t>
  </si>
  <si>
    <t>４９</t>
  </si>
  <si>
    <t>各種商品卸売業</t>
  </si>
  <si>
    <t>４９１</t>
  </si>
  <si>
    <t>５０</t>
  </si>
  <si>
    <t>繊維・衣服等卸売業</t>
  </si>
  <si>
    <t>５０１</t>
  </si>
  <si>
    <t>繊維品卸売業</t>
  </si>
  <si>
    <t>５０２</t>
  </si>
  <si>
    <t>衣服・身の回り品卸売業</t>
  </si>
  <si>
    <t>５１</t>
  </si>
  <si>
    <t>飲食料品卸売業</t>
  </si>
  <si>
    <t>５１１</t>
  </si>
  <si>
    <t>農畜産物・水産物卸売業</t>
  </si>
  <si>
    <t>５１２</t>
  </si>
  <si>
    <t>食料・飲料卸売業</t>
  </si>
  <si>
    <t>５２</t>
  </si>
  <si>
    <t>建築材料、鉱物・金属材料等卸売業</t>
  </si>
  <si>
    <t>５２１</t>
  </si>
  <si>
    <t>建築材料卸売業</t>
  </si>
  <si>
    <t>５２２</t>
  </si>
  <si>
    <t>化学製品卸売業</t>
  </si>
  <si>
    <t>５２３</t>
  </si>
  <si>
    <t>鉱物・金属材料等卸売業</t>
  </si>
  <si>
    <t>５２４</t>
  </si>
  <si>
    <t>再生資源卸売業</t>
  </si>
  <si>
    <t>５３</t>
  </si>
  <si>
    <t>機械器具卸売業</t>
  </si>
  <si>
    <t>５３１</t>
  </si>
  <si>
    <t>一般機械器具卸売業</t>
  </si>
  <si>
    <t>５３２</t>
  </si>
  <si>
    <t>自動車卸売業</t>
  </si>
  <si>
    <t>５３３</t>
  </si>
  <si>
    <t>電気機械器具卸売業</t>
  </si>
  <si>
    <t>５３９</t>
  </si>
  <si>
    <t>その他の機械器具卸売業</t>
  </si>
  <si>
    <t>５４</t>
  </si>
  <si>
    <t>その他の卸売業</t>
  </si>
  <si>
    <t>５４１</t>
  </si>
  <si>
    <t>家具・建具・じゅう器等卸売業</t>
  </si>
  <si>
    <t>５４２</t>
  </si>
  <si>
    <t>医薬品・化粧品等卸売業</t>
  </si>
  <si>
    <t>５４９</t>
  </si>
  <si>
    <t>他に分類されない卸売業</t>
  </si>
  <si>
    <t>小売業</t>
  </si>
  <si>
    <t>小　　売</t>
  </si>
  <si>
    <t>５５</t>
  </si>
  <si>
    <t>各種商品小売業</t>
  </si>
  <si>
    <t>５５１</t>
  </si>
  <si>
    <t>百貨店、総合スーパー</t>
  </si>
  <si>
    <t>資料 … 総務課</t>
  </si>
  <si>
    <t xml:space="preserve">産　　　業　（ 小 分 類 ）　別　・ </t>
  </si>
  <si>
    <t xml:space="preserve"> 商　業　の　経　営　状　況　（ つ づ き ）</t>
  </si>
  <si>
    <t>（単位 ： 人 ・ 百万円）</t>
  </si>
  <si>
    <t>５５９</t>
  </si>
  <si>
    <t>その他の各種商品小売業</t>
  </si>
  <si>
    <t>５６</t>
  </si>
  <si>
    <t>織物・衣服・身の回り品小売業</t>
  </si>
  <si>
    <t>５６１</t>
  </si>
  <si>
    <t>呉服・服地・寝具小売業</t>
  </si>
  <si>
    <t>５６２</t>
  </si>
  <si>
    <t>男子服小売業</t>
  </si>
  <si>
    <t>５６３</t>
  </si>
  <si>
    <t>婦人・子供服小売業</t>
  </si>
  <si>
    <t>５６４</t>
  </si>
  <si>
    <t>靴・履物小売業</t>
  </si>
  <si>
    <t>５６９</t>
  </si>
  <si>
    <t>その他の織物・衣服・身の回り品小売業</t>
  </si>
  <si>
    <t>飲食料品小売業</t>
  </si>
  <si>
    <t>５７１</t>
  </si>
  <si>
    <t>各種食料品小売業</t>
  </si>
  <si>
    <t>５７２</t>
  </si>
  <si>
    <t>酒小売業</t>
  </si>
  <si>
    <t>５７３</t>
  </si>
  <si>
    <t>食肉小売業</t>
  </si>
  <si>
    <t>５７４</t>
  </si>
  <si>
    <t>鮮魚小売業</t>
  </si>
  <si>
    <t>５７５</t>
  </si>
  <si>
    <t>野菜・果実小売業</t>
  </si>
  <si>
    <t>５７６</t>
  </si>
  <si>
    <t>菓子・パン小売業</t>
  </si>
  <si>
    <t>５７７</t>
  </si>
  <si>
    <t>米穀類小売業</t>
  </si>
  <si>
    <t>５７９</t>
  </si>
  <si>
    <t>その他の飲食料品小売業</t>
  </si>
  <si>
    <t>自動車・自転車小売業</t>
  </si>
  <si>
    <t>５８１</t>
  </si>
  <si>
    <t>自動車小売業　（二輪自動車を含む）</t>
  </si>
  <si>
    <t>５８２</t>
  </si>
  <si>
    <t>自転車小売業</t>
  </si>
  <si>
    <t>家具・じゅう器・機械器具小売業</t>
  </si>
  <si>
    <t>５９１</t>
  </si>
  <si>
    <t>家具・建具・畳小売業</t>
  </si>
  <si>
    <t>５９２</t>
  </si>
  <si>
    <t>機械器具小売業</t>
  </si>
  <si>
    <t>５９９</t>
  </si>
  <si>
    <t>その他のじゅう器小売業</t>
  </si>
  <si>
    <t>その他の小売業</t>
  </si>
  <si>
    <t>６０１</t>
  </si>
  <si>
    <t>医薬品・化粧品小売業</t>
  </si>
  <si>
    <t>６０２</t>
  </si>
  <si>
    <t>農耕用品小売業</t>
  </si>
  <si>
    <t>６０３</t>
  </si>
  <si>
    <t>燃料小売業</t>
  </si>
  <si>
    <t>６０４</t>
  </si>
  <si>
    <t>書籍・文房具小売業</t>
  </si>
  <si>
    <t>６０５</t>
  </si>
  <si>
    <t>スポ－ツ用品・玩具・娯楽用品・楽器小売業</t>
  </si>
  <si>
    <t>６０６</t>
  </si>
  <si>
    <t>写真機・写真材料小売業</t>
  </si>
  <si>
    <t>６０７</t>
  </si>
  <si>
    <t>時計・眼鏡・光学機械小売業</t>
  </si>
  <si>
    <t>６０９</t>
  </si>
  <si>
    <t>他に分類されない小売業</t>
  </si>
  <si>
    <t>平成１４年６月１日現在</t>
  </si>
  <si>
    <t>平成１４年６月１日現在</t>
  </si>
  <si>
    <t>（単位 ： 人 ・ 百万円）</t>
  </si>
  <si>
    <t>平成１４年６月１日現在</t>
  </si>
  <si>
    <t>※ 飲食店には 「バ－、キャバレ－、酒場　等」 は含まれていない。</t>
  </si>
  <si>
    <t>※ 飲食店には 「バ－、キャバレ－、酒場　等」 は含まれていない。</t>
  </si>
  <si>
    <t>　※　その他の飲食店には 「料亭、バ－、キャバレ－、ナイトクラブ、酒場、ビヤホ－ル」 は含まれ</t>
  </si>
  <si>
    <t>　※　平成４年度は、 東洋料理店から焼肉店及びその他の一般飲食店からお好み焼き店がそれ</t>
  </si>
  <si>
    <t>　※　飲食店には 「バ－、キャバレ－、酒場　等」 は含まれていない。</t>
  </si>
  <si>
    <t>　※その他の飲食店には 「料亭、バ－、キャバレ－、ナイトクラブ、</t>
  </si>
  <si>
    <t>　　 酒場、ビヤホ－ル」 は含まれていない。</t>
  </si>
  <si>
    <t>※ 平成１１年の基準日は、７月１日である。</t>
  </si>
  <si>
    <t>※ 平成１４年、日本標準産業分類の第１１回改訂により作成。</t>
  </si>
  <si>
    <t>※ 平成６年の基準日は、７月１日である。</t>
  </si>
  <si>
    <t>※ 平成１１年の基準日は、７月１日である。</t>
  </si>
  <si>
    <t>※ 平成１４年、日本標準産業分類の第１１回改訂により作成。</t>
  </si>
  <si>
    <t>　※　平成１１年の基準日は、７月１日である。</t>
  </si>
  <si>
    <t>４９～５４</t>
  </si>
  <si>
    <t>卸　　　売　　　業</t>
  </si>
  <si>
    <t xml:space="preserve"> ぞれ分離した。</t>
  </si>
  <si>
    <t>１４</t>
  </si>
  <si>
    <t>※ 平成１４年、日本標準産業分類の第１１回改訂により作成。</t>
  </si>
  <si>
    <t>※ 飲食店には 「バ－、キャバレ－、酒場　等」 は含まれていない。</t>
  </si>
  <si>
    <t xml:space="preserve"> 平成４年１０月１日現在</t>
  </si>
  <si>
    <t>年間販売額　　　　　（万円）</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</si>
</sst>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00_ "/>
    <numFmt numFmtId="179" formatCode="0.000_);[Red]\(0.000\)"/>
    <numFmt numFmtId="180" formatCode="#,##0.000_);[Red]\(#,##0.000\)"/>
    <numFmt numFmtId="181" formatCode="#,##0.00_);[Red]\(#,##0.00\)"/>
    <numFmt numFmtId="182" formatCode="#,##0_);[Red]\(#,##0\)"/>
    <numFmt numFmtId="183" formatCode="#,##0.0;\-#,##0.0"/>
    <numFmt numFmtId="184" formatCode="0.0"/>
    <numFmt numFmtId="185" formatCode="\(0\);\(\-0\)"/>
    <numFmt numFmtId="186" formatCode="#,##0.0_);[Red]\(#,##0.0\)"/>
    <numFmt numFmtId="187" formatCode="#,##0.0_ ;[Red]\-#,##0.0\ "/>
    <numFmt numFmtId="188" formatCode="#,##0.00_ ;[Red]\-#,##0.00\ "/>
    <numFmt numFmtId="189" formatCode="#,##0_ ;[Red]\-#,##0\ "/>
    <numFmt numFmtId="190" formatCode="0_ "/>
    <numFmt numFmtId="191" formatCode="#,##0.0_ "/>
    <numFmt numFmtId="192" formatCode="#,##0;&quot;△ &quot;#,##0"/>
    <numFmt numFmtId="193" formatCode="#,##0.0;&quot;△ &quot;#,##0.0"/>
    <numFmt numFmtId="194" formatCode="#,##0.00;&quot;△ &quot;#,##0.00"/>
    <numFmt numFmtId="195" formatCode="0.0%"/>
    <numFmt numFmtId="196" formatCode="#,##0.00_ "/>
    <numFmt numFmtId="197" formatCode="#,##0_);\(#,##0\)"/>
    <numFmt numFmtId="198" formatCode="#,##0.00_);\(#,##0.00\)"/>
    <numFmt numFmtId="199" formatCode="0,000&quot;ninn&quot;_ "/>
    <numFmt numFmtId="200" formatCode="0,000&quot;　人&quot;_ "/>
    <numFmt numFmtId="201" formatCode="0,000&quot; 人&quot;_ "/>
    <numFmt numFmtId="202" formatCode="0,000&quot; ％&quot;_ "/>
    <numFmt numFmtId="203" formatCode="000&quot; ％&quot;_ "/>
    <numFmt numFmtId="204" formatCode="#,##0.000_ "/>
    <numFmt numFmtId="205" formatCode="#,##0.0000_ "/>
    <numFmt numFmtId="206" formatCode="#,##0.0;[Red]\-#,##0.0"/>
    <numFmt numFmtId="207" formatCode="#,##0.000;[Red]\-#,##0.000"/>
  </numFmts>
  <fonts count="46">
    <font>
      <sz val="11"/>
      <name val="ＭＳ Ｐゴシック"/>
      <family val="3"/>
    </font>
    <font>
      <sz val="6"/>
      <name val="ＭＳ Ｐゴシック"/>
      <family val="3"/>
    </font>
    <font>
      <sz val="26"/>
      <name val="ＭＳ Ｐゴシック"/>
      <family val="3"/>
    </font>
    <font>
      <sz val="14"/>
      <name val="ＭＳ Ｐゴシック"/>
      <family val="3"/>
    </font>
    <font>
      <sz val="18"/>
      <color indexed="8"/>
      <name val="ＭＳ Ｐゴシック"/>
      <family val="3"/>
    </font>
    <font>
      <sz val="12"/>
      <name val="ＭＳ Ｐゴシック"/>
      <family val="3"/>
    </font>
    <font>
      <b/>
      <sz val="12"/>
      <name val="ＭＳ Ｐゴシック"/>
      <family val="3"/>
    </font>
    <font>
      <b/>
      <sz val="11"/>
      <name val="ＭＳ Ｐゴシック"/>
      <family val="3"/>
    </font>
    <font>
      <sz val="12"/>
      <color indexed="9"/>
      <name val="ＭＳ Ｐゴシック"/>
      <family val="3"/>
    </font>
    <font>
      <b/>
      <sz val="14"/>
      <name val="ＭＳ Ｐゴシック"/>
      <family val="3"/>
    </font>
    <font>
      <sz val="10"/>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99">
    <xf numFmtId="0" fontId="0" fillId="0" borderId="0" xfId="0" applyAlignment="1">
      <alignment/>
    </xf>
    <xf numFmtId="0" fontId="3" fillId="0" borderId="0" xfId="0" applyFont="1" applyAlignment="1">
      <alignment horizontal="right"/>
    </xf>
    <xf numFmtId="0" fontId="5" fillId="0" borderId="0" xfId="0" applyFont="1" applyAlignment="1">
      <alignment horizontal="center" vertical="center"/>
    </xf>
    <xf numFmtId="49" fontId="5" fillId="0" borderId="0" xfId="0" applyNumberFormat="1" applyFont="1" applyAlignment="1">
      <alignment horizontal="center" vertical="center"/>
    </xf>
    <xf numFmtId="176" fontId="5" fillId="0" borderId="0" xfId="0" applyNumberFormat="1" applyFont="1" applyAlignment="1">
      <alignment horizontal="right" vertical="center"/>
    </xf>
    <xf numFmtId="0" fontId="5" fillId="0" borderId="0" xfId="0" applyFont="1" applyAlignment="1">
      <alignment horizontal="left" vertical="center"/>
    </xf>
    <xf numFmtId="49" fontId="5" fillId="0" borderId="0" xfId="0" applyNumberFormat="1" applyFont="1" applyAlignment="1">
      <alignment horizontal="right" vertical="center"/>
    </xf>
    <xf numFmtId="0" fontId="5" fillId="0" borderId="10" xfId="0" applyFont="1" applyBorder="1" applyAlignment="1">
      <alignment horizontal="center" vertical="center"/>
    </xf>
    <xf numFmtId="0" fontId="0" fillId="0" borderId="10" xfId="0" applyBorder="1" applyAlignment="1">
      <alignment horizontal="distributed" vertical="center"/>
    </xf>
    <xf numFmtId="0" fontId="5" fillId="0" borderId="11" xfId="0" applyFont="1" applyBorder="1" applyAlignment="1">
      <alignment horizontal="center" vertical="center"/>
    </xf>
    <xf numFmtId="176" fontId="5" fillId="0" borderId="0" xfId="0" applyNumberFormat="1"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14" xfId="0" applyNumberFormat="1" applyFont="1" applyBorder="1" applyAlignment="1">
      <alignment horizontal="center" vertical="center"/>
    </xf>
    <xf numFmtId="0" fontId="0" fillId="0" borderId="0" xfId="0" applyAlignment="1">
      <alignment horizontal="center" vertical="center"/>
    </xf>
    <xf numFmtId="0" fontId="5" fillId="0" borderId="15" xfId="0"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49" fontId="6" fillId="0" borderId="0" xfId="0" applyNumberFormat="1" applyFont="1" applyAlignment="1">
      <alignment horizontal="right" vertical="center"/>
    </xf>
    <xf numFmtId="0" fontId="6" fillId="0" borderId="12" xfId="0" applyFont="1" applyBorder="1" applyAlignment="1">
      <alignment horizontal="center" vertical="center"/>
    </xf>
    <xf numFmtId="49" fontId="6" fillId="0" borderId="0" xfId="0" applyNumberFormat="1" applyFont="1" applyBorder="1" applyAlignment="1">
      <alignment horizontal="center" vertical="center"/>
    </xf>
    <xf numFmtId="0" fontId="0" fillId="0" borderId="0" xfId="0" applyBorder="1" applyAlignment="1">
      <alignment horizontal="lef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left" vertical="center"/>
    </xf>
    <xf numFmtId="0" fontId="0" fillId="0" borderId="10" xfId="0" applyBorder="1" applyAlignment="1">
      <alignment horizontal="center" vertical="center"/>
    </xf>
    <xf numFmtId="0" fontId="0" fillId="0" borderId="0" xfId="0" applyAlignment="1">
      <alignment horizontal="left" vertical="top"/>
    </xf>
    <xf numFmtId="0" fontId="0" fillId="0" borderId="11" xfId="0" applyBorder="1" applyAlignment="1">
      <alignment horizontal="left" vertical="center"/>
    </xf>
    <xf numFmtId="0" fontId="0" fillId="0" borderId="0" xfId="0" applyBorder="1" applyAlignment="1">
      <alignment horizontal="center" vertical="center"/>
    </xf>
    <xf numFmtId="176" fontId="3" fillId="0" borderId="0" xfId="0" applyNumberFormat="1" applyFont="1" applyAlignment="1">
      <alignment horizontal="right" vertical="center"/>
    </xf>
    <xf numFmtId="0" fontId="7" fillId="0" borderId="0" xfId="0" applyFont="1" applyBorder="1" applyAlignment="1">
      <alignment horizontal="lef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horizontal="left" vertical="center"/>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top"/>
    </xf>
    <xf numFmtId="0" fontId="5" fillId="0" borderId="0" xfId="0" applyFont="1" applyAlignment="1">
      <alignment horizontal="right" vertical="top"/>
    </xf>
    <xf numFmtId="0" fontId="0" fillId="0" borderId="0" xfId="0" applyAlignment="1">
      <alignment horizontal="right" vertical="top"/>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xf>
    <xf numFmtId="0" fontId="0" fillId="0" borderId="0" xfId="0" applyFont="1" applyAlignment="1">
      <alignment horizontal="right"/>
    </xf>
    <xf numFmtId="176" fontId="5" fillId="0" borderId="0" xfId="0" applyNumberFormat="1" applyFont="1" applyBorder="1" applyAlignment="1">
      <alignment horizontal="right" vertical="center"/>
    </xf>
    <xf numFmtId="176" fontId="6" fillId="0" borderId="0" xfId="0" applyNumberFormat="1" applyFont="1" applyBorder="1" applyAlignment="1">
      <alignment horizontal="right" vertical="center"/>
    </xf>
    <xf numFmtId="0" fontId="5" fillId="33" borderId="0" xfId="0" applyFont="1" applyFill="1" applyAlignment="1">
      <alignment horizontal="center" vertical="center"/>
    </xf>
    <xf numFmtId="0" fontId="5" fillId="0" borderId="0" xfId="0" applyFont="1" applyFill="1" applyAlignment="1">
      <alignment horizontal="center" vertical="center"/>
    </xf>
    <xf numFmtId="0" fontId="9" fillId="0" borderId="0" xfId="0" applyFont="1" applyBorder="1" applyAlignment="1">
      <alignment horizontal="distributed" vertical="center"/>
    </xf>
    <xf numFmtId="0" fontId="0" fillId="0" borderId="14" xfId="0" applyBorder="1" applyAlignment="1">
      <alignment vertical="center"/>
    </xf>
    <xf numFmtId="0" fontId="5" fillId="0" borderId="14" xfId="0" applyFont="1" applyBorder="1" applyAlignment="1">
      <alignment horizontal="center" vertical="center"/>
    </xf>
    <xf numFmtId="0" fontId="3"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vertical="center"/>
    </xf>
    <xf numFmtId="49" fontId="3" fillId="0" borderId="0" xfId="0" applyNumberFormat="1" applyFont="1" applyAlignment="1">
      <alignment horizontal="right" vertical="center"/>
    </xf>
    <xf numFmtId="49" fontId="0" fillId="0" borderId="0" xfId="0" applyNumberFormat="1" applyFont="1" applyAlignment="1">
      <alignment horizontal="right" vertical="center"/>
    </xf>
    <xf numFmtId="49" fontId="2" fillId="0" borderId="0" xfId="0" applyNumberFormat="1" applyFont="1" applyAlignment="1">
      <alignment horizontal="right" vertical="center"/>
    </xf>
    <xf numFmtId="0" fontId="2" fillId="0" borderId="0" xfId="0" applyFont="1" applyAlignment="1">
      <alignment horizontal="distributed" vertical="center"/>
    </xf>
    <xf numFmtId="0" fontId="3" fillId="0" borderId="0" xfId="0" applyFont="1" applyAlignment="1">
      <alignment horizontal="left" vertical="center"/>
    </xf>
    <xf numFmtId="0" fontId="0" fillId="0" borderId="0" xfId="0" applyFont="1" applyAlignment="1">
      <alignment horizontal="left" vertical="center"/>
    </xf>
    <xf numFmtId="49" fontId="5" fillId="0" borderId="0" xfId="0" applyNumberFormat="1" applyFont="1" applyAlignment="1">
      <alignment horizontal="center" vertical="center"/>
    </xf>
    <xf numFmtId="0" fontId="6" fillId="0" borderId="0" xfId="0" applyFont="1" applyAlignment="1">
      <alignment horizontal="distributed" vertical="center"/>
    </xf>
    <xf numFmtId="0" fontId="5" fillId="0" borderId="0" xfId="0" applyFont="1" applyAlignment="1">
      <alignment horizontal="left" vertical="center"/>
    </xf>
    <xf numFmtId="176" fontId="6" fillId="0" borderId="0" xfId="0" applyNumberFormat="1" applyFont="1" applyBorder="1" applyAlignment="1">
      <alignment horizontal="righ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6" fillId="0" borderId="0" xfId="0" applyNumberFormat="1" applyFont="1" applyAlignment="1">
      <alignment horizontal="right" vertical="center"/>
    </xf>
    <xf numFmtId="176" fontId="5" fillId="0" borderId="12" xfId="0" applyNumberFormat="1" applyFont="1" applyBorder="1" applyAlignment="1">
      <alignment horizontal="right" vertical="center"/>
    </xf>
    <xf numFmtId="176" fontId="5" fillId="0" borderId="0" xfId="0" applyNumberFormat="1" applyFont="1" applyAlignment="1">
      <alignment horizontal="right" vertical="center"/>
    </xf>
    <xf numFmtId="49" fontId="5" fillId="0" borderId="11" xfId="0" applyNumberFormat="1" applyFont="1" applyBorder="1" applyAlignment="1">
      <alignment horizontal="left" vertical="center"/>
    </xf>
    <xf numFmtId="0" fontId="3" fillId="0" borderId="0" xfId="0" applyFont="1" applyFill="1" applyAlignment="1">
      <alignment horizontal="right" vertical="center"/>
    </xf>
    <xf numFmtId="0" fontId="5" fillId="0" borderId="21" xfId="0" applyFont="1" applyBorder="1" applyAlignment="1">
      <alignment horizontal="right" vertical="center"/>
    </xf>
    <xf numFmtId="49" fontId="5" fillId="0" borderId="0" xfId="0" applyNumberFormat="1" applyFont="1" applyAlignment="1">
      <alignment horizontal="left" vertical="center"/>
    </xf>
    <xf numFmtId="0" fontId="5" fillId="0" borderId="14" xfId="0" applyFont="1" applyBorder="1" applyAlignment="1">
      <alignment horizontal="right" vertical="center"/>
    </xf>
    <xf numFmtId="0" fontId="5" fillId="0" borderId="0" xfId="0" applyFont="1" applyAlignment="1">
      <alignment horizontal="right" vertical="top"/>
    </xf>
    <xf numFmtId="176" fontId="6" fillId="0" borderId="12"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5" fillId="0" borderId="16" xfId="0" applyNumberFormat="1" applyFont="1" applyBorder="1" applyAlignment="1">
      <alignment horizontal="right" vertical="center"/>
    </xf>
    <xf numFmtId="176" fontId="6" fillId="0" borderId="10" xfId="0" applyNumberFormat="1" applyFont="1" applyBorder="1" applyAlignment="1">
      <alignment horizontal="right" vertical="center"/>
    </xf>
    <xf numFmtId="0" fontId="6" fillId="0" borderId="21" xfId="0" applyFont="1" applyBorder="1" applyAlignment="1">
      <alignment horizontal="distributed" vertical="center"/>
    </xf>
    <xf numFmtId="0" fontId="5" fillId="0" borderId="14" xfId="0" applyFont="1" applyBorder="1" applyAlignment="1">
      <alignment horizontal="distributed" vertical="center"/>
    </xf>
    <xf numFmtId="0" fontId="5" fillId="0" borderId="0" xfId="0" applyFont="1" applyAlignment="1">
      <alignment horizontal="distributed" vertical="center"/>
    </xf>
    <xf numFmtId="176" fontId="6" fillId="0" borderId="20" xfId="0" applyNumberFormat="1" applyFont="1" applyBorder="1" applyAlignment="1">
      <alignment horizontal="right" vertical="center"/>
    </xf>
    <xf numFmtId="176" fontId="6" fillId="0" borderId="21" xfId="0" applyNumberFormat="1" applyFont="1" applyBorder="1" applyAlignment="1">
      <alignment horizontal="right" vertical="center"/>
    </xf>
    <xf numFmtId="0" fontId="5"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22"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176" fontId="6" fillId="0" borderId="12" xfId="0" applyNumberFormat="1" applyFont="1" applyBorder="1" applyAlignment="1">
      <alignment horizontal="right" vertical="center"/>
    </xf>
    <xf numFmtId="176" fontId="5" fillId="0" borderId="14" xfId="0" applyNumberFormat="1" applyFont="1" applyBorder="1" applyAlignment="1">
      <alignment horizontal="right" vertical="center"/>
    </xf>
    <xf numFmtId="0" fontId="5" fillId="0" borderId="11"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76" fontId="6" fillId="0" borderId="20"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6" fillId="0" borderId="16" xfId="0" applyNumberFormat="1" applyFont="1" applyBorder="1" applyAlignment="1">
      <alignment horizontal="right" vertical="center"/>
    </xf>
    <xf numFmtId="176" fontId="5" fillId="0" borderId="15" xfId="0" applyNumberFormat="1" applyFont="1" applyBorder="1" applyAlignment="1">
      <alignment horizontal="right" vertical="center"/>
    </xf>
    <xf numFmtId="0" fontId="5" fillId="0" borderId="11" xfId="0" applyFont="1" applyBorder="1" applyAlignment="1">
      <alignment horizontal="right" vertical="center"/>
    </xf>
    <xf numFmtId="0" fontId="4" fillId="0" borderId="0" xfId="0" applyFont="1" applyAlignment="1" applyProtection="1">
      <alignment horizontal="left" vertical="center"/>
      <protection/>
    </xf>
    <xf numFmtId="0" fontId="5" fillId="0" borderId="0" xfId="0" applyFont="1" applyBorder="1" applyAlignment="1">
      <alignment horizontal="right" vertical="center"/>
    </xf>
    <xf numFmtId="0" fontId="5" fillId="0" borderId="14" xfId="0" applyFont="1" applyBorder="1" applyAlignment="1">
      <alignment horizontal="left" vertical="center"/>
    </xf>
    <xf numFmtId="176" fontId="8" fillId="0" borderId="12" xfId="0" applyNumberFormat="1" applyFont="1" applyBorder="1" applyAlignment="1">
      <alignment horizontal="right" vertical="center"/>
    </xf>
    <xf numFmtId="176" fontId="8" fillId="0" borderId="0" xfId="0" applyNumberFormat="1" applyFont="1" applyBorder="1" applyAlignment="1">
      <alignment horizontal="right" vertical="center"/>
    </xf>
    <xf numFmtId="49" fontId="5" fillId="0" borderId="0" xfId="0" applyNumberFormat="1" applyFont="1" applyBorder="1" applyAlignment="1">
      <alignment horizontal="left" vertical="center"/>
    </xf>
    <xf numFmtId="176" fontId="5" fillId="0" borderId="13" xfId="0" applyNumberFormat="1" applyFont="1" applyBorder="1" applyAlignment="1">
      <alignment horizontal="right" vertical="center"/>
    </xf>
    <xf numFmtId="0" fontId="5" fillId="0" borderId="0" xfId="0" applyFont="1" applyBorder="1" applyAlignment="1">
      <alignment horizontal="distributed" vertical="center"/>
    </xf>
    <xf numFmtId="176" fontId="3" fillId="0" borderId="12" xfId="0" applyNumberFormat="1" applyFont="1" applyBorder="1" applyAlignment="1">
      <alignment horizontal="right" vertical="center"/>
    </xf>
    <xf numFmtId="176" fontId="3" fillId="0" borderId="0" xfId="0" applyNumberFormat="1" applyFont="1" applyAlignment="1">
      <alignment horizontal="right" vertical="center"/>
    </xf>
    <xf numFmtId="0" fontId="5" fillId="0" borderId="12"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9" fillId="0" borderId="0" xfId="0" applyFont="1" applyBorder="1" applyAlignment="1">
      <alignment horizontal="distributed" vertical="center"/>
    </xf>
    <xf numFmtId="0" fontId="11" fillId="0" borderId="0" xfId="0" applyFont="1" applyFill="1" applyAlignment="1">
      <alignment horizontal="right" vertical="center"/>
    </xf>
    <xf numFmtId="0" fontId="5" fillId="0" borderId="0" xfId="0" applyFont="1" applyBorder="1" applyAlignment="1">
      <alignment horizontal="left" vertical="center"/>
    </xf>
    <xf numFmtId="176" fontId="3" fillId="0" borderId="0" xfId="0" applyNumberFormat="1" applyFont="1" applyBorder="1" applyAlignment="1">
      <alignment horizontal="right" vertical="center"/>
    </xf>
    <xf numFmtId="0" fontId="6" fillId="0" borderId="0" xfId="0" applyFont="1" applyBorder="1" applyAlignment="1">
      <alignment horizontal="left" vertical="center"/>
    </xf>
    <xf numFmtId="176" fontId="9" fillId="0" borderId="12" xfId="0" applyNumberFormat="1" applyFont="1" applyBorder="1" applyAlignment="1">
      <alignment horizontal="right" vertical="center"/>
    </xf>
    <xf numFmtId="176" fontId="9" fillId="0" borderId="0" xfId="0" applyNumberFormat="1" applyFont="1" applyAlignment="1">
      <alignment horizontal="right" vertical="center"/>
    </xf>
    <xf numFmtId="176" fontId="9" fillId="0" borderId="0" xfId="0" applyNumberFormat="1" applyFont="1" applyBorder="1" applyAlignment="1">
      <alignment horizontal="right" vertical="center"/>
    </xf>
    <xf numFmtId="49" fontId="5" fillId="0" borderId="12" xfId="0" applyNumberFormat="1" applyFont="1" applyBorder="1" applyAlignment="1">
      <alignment horizontal="center" vertical="center"/>
    </xf>
    <xf numFmtId="49" fontId="0" fillId="0" borderId="0" xfId="0" applyNumberFormat="1" applyBorder="1" applyAlignment="1">
      <alignment horizontal="center" vertical="center"/>
    </xf>
    <xf numFmtId="0" fontId="11" fillId="0" borderId="0" xfId="0" applyFont="1" applyFill="1" applyAlignment="1">
      <alignment horizontal="left" vertical="center"/>
    </xf>
    <xf numFmtId="0" fontId="0" fillId="0" borderId="14" xfId="0" applyBorder="1" applyAlignment="1">
      <alignment horizontal="right" vertical="center"/>
    </xf>
    <xf numFmtId="0" fontId="5" fillId="0" borderId="32" xfId="0" applyFont="1"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right" vertical="top"/>
    </xf>
    <xf numFmtId="49" fontId="6" fillId="0" borderId="12"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0" fillId="0" borderId="11" xfId="0" applyBorder="1" applyAlignment="1">
      <alignment horizontal="right" vertical="center"/>
    </xf>
    <xf numFmtId="49" fontId="5" fillId="0" borderId="0" xfId="0" applyNumberFormat="1" applyFont="1" applyBorder="1" applyAlignment="1">
      <alignment horizontal="distributed" vertical="center"/>
    </xf>
    <xf numFmtId="49" fontId="0" fillId="0" borderId="0" xfId="0" applyNumberFormat="1" applyBorder="1" applyAlignment="1">
      <alignment horizontal="distributed" vertical="center"/>
    </xf>
    <xf numFmtId="0" fontId="5" fillId="0" borderId="0" xfId="0" applyFont="1" applyFill="1" applyBorder="1" applyAlignment="1">
      <alignment horizontal="distributed" vertical="center"/>
    </xf>
    <xf numFmtId="49" fontId="6" fillId="0" borderId="0"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0" fontId="7" fillId="0" borderId="0" xfId="0"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Border="1" applyAlignment="1">
      <alignment horizontal="distributed" vertical="center"/>
    </xf>
    <xf numFmtId="176" fontId="3" fillId="0" borderId="0" xfId="0" applyNumberFormat="1" applyFont="1" applyFill="1" applyBorder="1" applyAlignment="1">
      <alignment horizontal="right" vertical="center"/>
    </xf>
    <xf numFmtId="176" fontId="5" fillId="0" borderId="12" xfId="0" applyNumberFormat="1" applyFont="1" applyBorder="1" applyAlignment="1">
      <alignment horizontal="center" vertical="center"/>
    </xf>
    <xf numFmtId="176" fontId="5" fillId="0" borderId="0" xfId="0" applyNumberFormat="1" applyFont="1" applyBorder="1" applyAlignment="1">
      <alignment horizontal="center" vertical="center"/>
    </xf>
    <xf numFmtId="0" fontId="10" fillId="0" borderId="0" xfId="0" applyFont="1" applyBorder="1" applyAlignment="1">
      <alignment horizontal="distributed" vertical="center"/>
    </xf>
    <xf numFmtId="0" fontId="0" fillId="0" borderId="0" xfId="0" applyBorder="1" applyAlignment="1">
      <alignment horizontal="left" vertical="center"/>
    </xf>
    <xf numFmtId="0" fontId="5" fillId="0" borderId="11"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vertical="top"/>
    </xf>
    <xf numFmtId="0" fontId="5" fillId="0" borderId="27" xfId="0" applyFont="1" applyBorder="1" applyAlignment="1">
      <alignment horizontal="center" vertical="top"/>
    </xf>
    <xf numFmtId="49" fontId="5" fillId="0" borderId="0" xfId="0" applyNumberFormat="1" applyFont="1" applyBorder="1" applyAlignment="1">
      <alignment horizontal="center" vertical="center"/>
    </xf>
    <xf numFmtId="176" fontId="0" fillId="0" borderId="0" xfId="0" applyNumberFormat="1" applyAlignment="1">
      <alignment horizontal="right" vertical="center"/>
    </xf>
    <xf numFmtId="0" fontId="0" fillId="0" borderId="0" xfId="0" applyAlignment="1">
      <alignment horizontal="right"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5" fillId="0" borderId="0" xfId="0" applyFont="1" applyBorder="1" applyAlignment="1">
      <alignment horizontal="left" vertical="top"/>
    </xf>
    <xf numFmtId="0" fontId="0" fillId="0" borderId="0" xfId="0" applyAlignment="1">
      <alignment horizontal="left" vertical="top"/>
    </xf>
    <xf numFmtId="0" fontId="6" fillId="0" borderId="0" xfId="0" applyFont="1" applyBorder="1" applyAlignment="1">
      <alignment horizontal="distributed"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8" xfId="0" applyFont="1" applyBorder="1" applyAlignment="1">
      <alignment horizontal="center"/>
    </xf>
    <xf numFmtId="0" fontId="0" fillId="0" borderId="11" xfId="0" applyBorder="1" applyAlignment="1">
      <alignment horizontal="center"/>
    </xf>
    <xf numFmtId="0" fontId="5" fillId="0" borderId="29" xfId="0" applyFont="1" applyBorder="1" applyAlignment="1">
      <alignment horizontal="center" vertical="top"/>
    </xf>
    <xf numFmtId="0" fontId="0" fillId="0" borderId="26" xfId="0" applyBorder="1" applyAlignment="1">
      <alignment horizontal="center" vertical="top"/>
    </xf>
    <xf numFmtId="176" fontId="7" fillId="0" borderId="0" xfId="0" applyNumberFormat="1" applyFont="1" applyAlignment="1">
      <alignment horizontal="right" vertical="center"/>
    </xf>
    <xf numFmtId="0" fontId="3" fillId="0" borderId="0" xfId="0" applyFont="1" applyAlignment="1">
      <alignment horizontal="right" vertical="center"/>
    </xf>
    <xf numFmtId="0" fontId="5" fillId="0" borderId="11" xfId="0" applyFont="1" applyBorder="1" applyAlignment="1">
      <alignment horizontal="left" vertical="center"/>
    </xf>
    <xf numFmtId="0" fontId="0" fillId="0" borderId="11" xfId="0" applyBorder="1" applyAlignment="1">
      <alignment horizontal="left" vertical="center"/>
    </xf>
    <xf numFmtId="49" fontId="6" fillId="0" borderId="0" xfId="0" applyNumberFormat="1" applyFont="1" applyAlignment="1">
      <alignment horizontal="center" vertical="center"/>
    </xf>
    <xf numFmtId="0" fontId="7" fillId="0" borderId="21" xfId="0" applyFont="1" applyBorder="1" applyAlignment="1">
      <alignment horizontal="right" vertical="center"/>
    </xf>
    <xf numFmtId="0" fontId="5" fillId="0" borderId="33" xfId="0" applyFont="1" applyBorder="1" applyAlignment="1">
      <alignment horizontal="distributed" vertical="center"/>
    </xf>
    <xf numFmtId="0" fontId="5" fillId="0" borderId="22" xfId="0" applyFont="1" applyBorder="1" applyAlignment="1">
      <alignment horizontal="distributed" vertical="center"/>
    </xf>
    <xf numFmtId="0" fontId="3" fillId="0" borderId="0" xfId="0" applyFont="1" applyAlignment="1">
      <alignment horizontal="center" vertical="center"/>
    </xf>
    <xf numFmtId="0" fontId="0" fillId="0" borderId="0" xfId="0" applyAlignment="1">
      <alignment horizontal="left" vertical="center"/>
    </xf>
    <xf numFmtId="0" fontId="3" fillId="0" borderId="0" xfId="0" applyFont="1" applyFill="1" applyAlignment="1">
      <alignment horizontal="center" vertical="center"/>
    </xf>
    <xf numFmtId="49" fontId="5" fillId="0" borderId="0" xfId="0" applyNumberFormat="1" applyFont="1" applyBorder="1" applyAlignment="1">
      <alignment horizontal="left" vertical="top"/>
    </xf>
    <xf numFmtId="0" fontId="0" fillId="0" borderId="0" xfId="0"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17</xdr:row>
      <xdr:rowOff>57150</xdr:rowOff>
    </xdr:from>
    <xdr:to>
      <xdr:col>12</xdr:col>
      <xdr:colOff>9525</xdr:colOff>
      <xdr:row>18</xdr:row>
      <xdr:rowOff>190500</xdr:rowOff>
    </xdr:to>
    <xdr:sp>
      <xdr:nvSpPr>
        <xdr:cNvPr id="1" name="AutoShape 2"/>
        <xdr:cNvSpPr>
          <a:spLocks/>
        </xdr:cNvSpPr>
      </xdr:nvSpPr>
      <xdr:spPr>
        <a:xfrm>
          <a:off x="2295525" y="4105275"/>
          <a:ext cx="114300" cy="371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11</xdr:row>
      <xdr:rowOff>57150</xdr:rowOff>
    </xdr:from>
    <xdr:to>
      <xdr:col>12</xdr:col>
      <xdr:colOff>9525</xdr:colOff>
      <xdr:row>12</xdr:row>
      <xdr:rowOff>190500</xdr:rowOff>
    </xdr:to>
    <xdr:sp>
      <xdr:nvSpPr>
        <xdr:cNvPr id="2" name="AutoShape 9"/>
        <xdr:cNvSpPr>
          <a:spLocks/>
        </xdr:cNvSpPr>
      </xdr:nvSpPr>
      <xdr:spPr>
        <a:xfrm>
          <a:off x="2295525" y="2676525"/>
          <a:ext cx="114300" cy="371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11</xdr:row>
      <xdr:rowOff>57150</xdr:rowOff>
    </xdr:from>
    <xdr:to>
      <xdr:col>24</xdr:col>
      <xdr:colOff>9525</xdr:colOff>
      <xdr:row>12</xdr:row>
      <xdr:rowOff>190500</xdr:rowOff>
    </xdr:to>
    <xdr:sp>
      <xdr:nvSpPr>
        <xdr:cNvPr id="3" name="AutoShape 10"/>
        <xdr:cNvSpPr>
          <a:spLocks/>
        </xdr:cNvSpPr>
      </xdr:nvSpPr>
      <xdr:spPr>
        <a:xfrm>
          <a:off x="4695825" y="2676525"/>
          <a:ext cx="114300" cy="371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17</xdr:row>
      <xdr:rowOff>57150</xdr:rowOff>
    </xdr:from>
    <xdr:to>
      <xdr:col>24</xdr:col>
      <xdr:colOff>9525</xdr:colOff>
      <xdr:row>18</xdr:row>
      <xdr:rowOff>190500</xdr:rowOff>
    </xdr:to>
    <xdr:sp>
      <xdr:nvSpPr>
        <xdr:cNvPr id="4" name="AutoShape 11"/>
        <xdr:cNvSpPr>
          <a:spLocks/>
        </xdr:cNvSpPr>
      </xdr:nvSpPr>
      <xdr:spPr>
        <a:xfrm>
          <a:off x="4695825" y="4105275"/>
          <a:ext cx="114300" cy="371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95250</xdr:colOff>
      <xdr:row>11</xdr:row>
      <xdr:rowOff>57150</xdr:rowOff>
    </xdr:from>
    <xdr:to>
      <xdr:col>52</xdr:col>
      <xdr:colOff>9525</xdr:colOff>
      <xdr:row>12</xdr:row>
      <xdr:rowOff>190500</xdr:rowOff>
    </xdr:to>
    <xdr:sp>
      <xdr:nvSpPr>
        <xdr:cNvPr id="5" name="AutoShape 15"/>
        <xdr:cNvSpPr>
          <a:spLocks/>
        </xdr:cNvSpPr>
      </xdr:nvSpPr>
      <xdr:spPr>
        <a:xfrm>
          <a:off x="10296525" y="2676525"/>
          <a:ext cx="114300" cy="371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95250</xdr:colOff>
      <xdr:row>17</xdr:row>
      <xdr:rowOff>57150</xdr:rowOff>
    </xdr:from>
    <xdr:to>
      <xdr:col>52</xdr:col>
      <xdr:colOff>9525</xdr:colOff>
      <xdr:row>18</xdr:row>
      <xdr:rowOff>190500</xdr:rowOff>
    </xdr:to>
    <xdr:sp>
      <xdr:nvSpPr>
        <xdr:cNvPr id="6" name="AutoShape 16"/>
        <xdr:cNvSpPr>
          <a:spLocks/>
        </xdr:cNvSpPr>
      </xdr:nvSpPr>
      <xdr:spPr>
        <a:xfrm>
          <a:off x="10296525" y="4105275"/>
          <a:ext cx="114300" cy="371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11</xdr:row>
      <xdr:rowOff>47625</xdr:rowOff>
    </xdr:from>
    <xdr:to>
      <xdr:col>34</xdr:col>
      <xdr:colOff>133350</xdr:colOff>
      <xdr:row>12</xdr:row>
      <xdr:rowOff>180975</xdr:rowOff>
    </xdr:to>
    <xdr:sp>
      <xdr:nvSpPr>
        <xdr:cNvPr id="7" name="AutoShape 17"/>
        <xdr:cNvSpPr>
          <a:spLocks/>
        </xdr:cNvSpPr>
      </xdr:nvSpPr>
      <xdr:spPr>
        <a:xfrm>
          <a:off x="6819900" y="2667000"/>
          <a:ext cx="114300" cy="371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17</xdr:row>
      <xdr:rowOff>47625</xdr:rowOff>
    </xdr:from>
    <xdr:to>
      <xdr:col>34</xdr:col>
      <xdr:colOff>133350</xdr:colOff>
      <xdr:row>18</xdr:row>
      <xdr:rowOff>180975</xdr:rowOff>
    </xdr:to>
    <xdr:sp>
      <xdr:nvSpPr>
        <xdr:cNvPr id="8" name="AutoShape 18"/>
        <xdr:cNvSpPr>
          <a:spLocks/>
        </xdr:cNvSpPr>
      </xdr:nvSpPr>
      <xdr:spPr>
        <a:xfrm>
          <a:off x="6819900" y="4095750"/>
          <a:ext cx="114300" cy="371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6:O35"/>
  <sheetViews>
    <sheetView showGridLines="0" tabSelected="1" zoomScaleSheetLayoutView="75" zoomScalePageLayoutView="0" workbookViewId="0" topLeftCell="A1">
      <selection activeCell="A1" sqref="A1"/>
    </sheetView>
  </sheetViews>
  <sheetFormatPr defaultColWidth="5.625" defaultRowHeight="19.5" customHeight="1"/>
  <cols>
    <col min="1" max="1" width="4.625" style="45" customWidth="1"/>
    <col min="2" max="16384" width="5.625" style="45" customWidth="1"/>
  </cols>
  <sheetData>
    <row r="6" spans="2:15" ht="19.5" customHeight="1">
      <c r="B6" s="59" t="s">
        <v>121</v>
      </c>
      <c r="C6" s="58"/>
      <c r="D6" s="60" t="s">
        <v>137</v>
      </c>
      <c r="E6" s="55"/>
      <c r="F6" s="55"/>
      <c r="G6" s="55"/>
      <c r="H6" s="55"/>
      <c r="I6" s="55"/>
      <c r="J6" s="55"/>
      <c r="K6" s="55"/>
      <c r="L6" s="55"/>
      <c r="M6" s="55"/>
      <c r="N6" s="44"/>
      <c r="O6" s="44"/>
    </row>
    <row r="7" spans="2:15" ht="19.5" customHeight="1">
      <c r="B7" s="58"/>
      <c r="C7" s="58"/>
      <c r="D7" s="55"/>
      <c r="E7" s="55"/>
      <c r="F7" s="55"/>
      <c r="G7" s="55"/>
      <c r="H7" s="55"/>
      <c r="I7" s="55"/>
      <c r="J7" s="55"/>
      <c r="K7" s="55"/>
      <c r="L7" s="55"/>
      <c r="M7" s="55"/>
      <c r="N7" s="44"/>
      <c r="O7" s="44"/>
    </row>
    <row r="8" ht="19.5" customHeight="1">
      <c r="D8" s="46"/>
    </row>
    <row r="9" ht="19.5" customHeight="1">
      <c r="D9" s="46"/>
    </row>
    <row r="11" spans="4:15" ht="19.5" customHeight="1">
      <c r="D11" s="57" t="s">
        <v>122</v>
      </c>
      <c r="E11" s="58"/>
      <c r="F11" s="54" t="s">
        <v>123</v>
      </c>
      <c r="G11" s="55"/>
      <c r="H11" s="55"/>
      <c r="I11" s="44"/>
      <c r="J11" s="44"/>
      <c r="K11" s="44"/>
      <c r="L11" s="44"/>
      <c r="M11" s="44"/>
      <c r="N11" s="44"/>
      <c r="O11" s="44"/>
    </row>
    <row r="12" spans="4:15" ht="19.5" customHeight="1">
      <c r="D12" s="57" t="s">
        <v>124</v>
      </c>
      <c r="E12" s="58"/>
      <c r="F12" s="54" t="s">
        <v>125</v>
      </c>
      <c r="G12" s="55"/>
      <c r="H12" s="55"/>
      <c r="I12" s="55"/>
      <c r="J12" s="55"/>
      <c r="K12" s="55"/>
      <c r="L12" s="55"/>
      <c r="M12" s="44"/>
      <c r="N12" s="44"/>
      <c r="O12" s="44"/>
    </row>
    <row r="13" spans="4:15" ht="19.5" customHeight="1">
      <c r="D13" s="57" t="s">
        <v>126</v>
      </c>
      <c r="E13" s="58"/>
      <c r="F13" s="54" t="s">
        <v>127</v>
      </c>
      <c r="G13" s="55"/>
      <c r="H13" s="55"/>
      <c r="I13" s="55"/>
      <c r="J13" s="55"/>
      <c r="K13" s="55"/>
      <c r="L13" s="55"/>
      <c r="M13" s="44"/>
      <c r="N13" s="44"/>
      <c r="O13" s="44"/>
    </row>
    <row r="14" spans="4:15" ht="19.5" customHeight="1">
      <c r="D14" s="57" t="s">
        <v>128</v>
      </c>
      <c r="E14" s="58"/>
      <c r="F14" s="54" t="s">
        <v>129</v>
      </c>
      <c r="G14" s="55"/>
      <c r="H14" s="55"/>
      <c r="I14" s="55"/>
      <c r="J14" s="55"/>
      <c r="K14" s="55"/>
      <c r="L14" s="55"/>
      <c r="M14" s="55"/>
      <c r="N14" s="44"/>
      <c r="O14" s="44"/>
    </row>
    <row r="15" spans="4:15" ht="19.5" customHeight="1">
      <c r="D15" s="57"/>
      <c r="E15" s="58"/>
      <c r="F15" s="43" t="s">
        <v>130</v>
      </c>
      <c r="G15" s="44"/>
      <c r="H15" s="44"/>
      <c r="I15" s="44"/>
      <c r="J15" s="44"/>
      <c r="K15" s="44"/>
      <c r="L15" s="44"/>
      <c r="M15" s="44"/>
      <c r="N15" s="44"/>
      <c r="O15" s="44"/>
    </row>
    <row r="16" spans="4:15" ht="19.5" customHeight="1">
      <c r="D16" s="57" t="s">
        <v>131</v>
      </c>
      <c r="E16" s="58"/>
      <c r="F16" s="54" t="s">
        <v>132</v>
      </c>
      <c r="G16" s="55"/>
      <c r="H16" s="55"/>
      <c r="I16" s="55"/>
      <c r="J16" s="55"/>
      <c r="K16" s="55"/>
      <c r="L16" s="55"/>
      <c r="M16" s="56"/>
      <c r="N16" s="44"/>
      <c r="O16" s="44"/>
    </row>
    <row r="17" spans="4:15" ht="19.5" customHeight="1">
      <c r="D17" s="57"/>
      <c r="E17" s="58"/>
      <c r="F17" s="54" t="s">
        <v>135</v>
      </c>
      <c r="G17" s="55"/>
      <c r="H17" s="55"/>
      <c r="I17" s="44"/>
      <c r="J17" s="44"/>
      <c r="K17" s="44"/>
      <c r="L17" s="44"/>
      <c r="M17" s="44"/>
      <c r="N17" s="44"/>
      <c r="O17" s="44"/>
    </row>
    <row r="18" spans="4:15" ht="19.5" customHeight="1">
      <c r="D18" s="57" t="s">
        <v>133</v>
      </c>
      <c r="E18" s="58"/>
      <c r="F18" s="54" t="s">
        <v>134</v>
      </c>
      <c r="G18" s="55"/>
      <c r="H18" s="55"/>
      <c r="I18" s="55"/>
      <c r="J18" s="55"/>
      <c r="K18" s="55"/>
      <c r="L18" s="55"/>
      <c r="M18" s="55"/>
      <c r="N18" s="44"/>
      <c r="O18" s="44"/>
    </row>
    <row r="19" spans="4:15" ht="19.5" customHeight="1">
      <c r="D19" s="57"/>
      <c r="E19" s="58"/>
      <c r="F19" s="54" t="s">
        <v>135</v>
      </c>
      <c r="G19" s="55"/>
      <c r="H19" s="55"/>
      <c r="I19" s="44"/>
      <c r="J19" s="44"/>
      <c r="K19" s="44"/>
      <c r="L19" s="44"/>
      <c r="M19" s="44"/>
      <c r="N19" s="44"/>
      <c r="O19" s="44"/>
    </row>
    <row r="20" spans="4:15" ht="19.5" customHeight="1">
      <c r="D20" s="57"/>
      <c r="E20" s="58"/>
      <c r="F20" s="61"/>
      <c r="G20" s="62"/>
      <c r="H20" s="62"/>
      <c r="I20" s="62"/>
      <c r="J20" s="62"/>
      <c r="K20" s="62"/>
      <c r="L20" s="62"/>
      <c r="M20" s="62"/>
      <c r="N20" s="62"/>
      <c r="O20" s="62"/>
    </row>
    <row r="21" spans="4:15" ht="19.5" customHeight="1">
      <c r="D21" s="57"/>
      <c r="E21" s="58"/>
      <c r="F21" s="61"/>
      <c r="G21" s="62"/>
      <c r="H21" s="62"/>
      <c r="I21" s="62"/>
      <c r="J21" s="62"/>
      <c r="K21" s="62"/>
      <c r="L21" s="62"/>
      <c r="M21" s="62"/>
      <c r="N21" s="62"/>
      <c r="O21" s="62"/>
    </row>
    <row r="22" spans="4:15" ht="19.5" customHeight="1">
      <c r="D22" s="57"/>
      <c r="E22" s="58"/>
      <c r="F22" s="61"/>
      <c r="G22" s="62"/>
      <c r="H22" s="62"/>
      <c r="I22" s="62"/>
      <c r="J22" s="62"/>
      <c r="K22" s="62"/>
      <c r="L22" s="62"/>
      <c r="M22" s="62"/>
      <c r="N22" s="62"/>
      <c r="O22" s="62"/>
    </row>
    <row r="23" spans="4:15" ht="19.5" customHeight="1">
      <c r="D23" s="57"/>
      <c r="E23" s="58"/>
      <c r="F23" s="61"/>
      <c r="G23" s="62"/>
      <c r="H23" s="62"/>
      <c r="I23" s="62"/>
      <c r="J23" s="62"/>
      <c r="K23" s="62"/>
      <c r="L23" s="62"/>
      <c r="M23" s="62"/>
      <c r="N23" s="62"/>
      <c r="O23" s="62"/>
    </row>
    <row r="24" spans="4:15" ht="19.5" customHeight="1">
      <c r="D24" s="57"/>
      <c r="E24" s="58"/>
      <c r="F24" s="61"/>
      <c r="G24" s="62"/>
      <c r="H24" s="62"/>
      <c r="I24" s="62"/>
      <c r="J24" s="62"/>
      <c r="K24" s="62"/>
      <c r="L24" s="62"/>
      <c r="M24" s="62"/>
      <c r="N24" s="62"/>
      <c r="O24" s="62"/>
    </row>
    <row r="25" ht="19.5" customHeight="1">
      <c r="D25" s="46"/>
    </row>
    <row r="26" ht="19.5" customHeight="1">
      <c r="D26" s="46"/>
    </row>
    <row r="27" ht="19.5" customHeight="1">
      <c r="D27" s="46"/>
    </row>
    <row r="28" ht="19.5" customHeight="1">
      <c r="D28" s="46"/>
    </row>
    <row r="29" ht="19.5" customHeight="1">
      <c r="D29" s="46"/>
    </row>
    <row r="30" ht="19.5" customHeight="1">
      <c r="D30" s="46"/>
    </row>
    <row r="31" ht="19.5" customHeight="1">
      <c r="D31" s="46"/>
    </row>
    <row r="32" ht="19.5" customHeight="1">
      <c r="D32" s="46"/>
    </row>
    <row r="33" spans="4:7" ht="19.5" customHeight="1">
      <c r="D33" s="46"/>
      <c r="G33" s="1"/>
    </row>
    <row r="34" spans="4:7" ht="19.5" customHeight="1">
      <c r="D34" s="46"/>
      <c r="G34" s="1"/>
    </row>
    <row r="35" ht="19.5" customHeight="1">
      <c r="D35" s="46"/>
    </row>
  </sheetData>
  <sheetProtection/>
  <mergeCells count="29">
    <mergeCell ref="F23:O23"/>
    <mergeCell ref="D23:E23"/>
    <mergeCell ref="D24:E24"/>
    <mergeCell ref="F24:O24"/>
    <mergeCell ref="F20:O20"/>
    <mergeCell ref="F21:O21"/>
    <mergeCell ref="F18:M18"/>
    <mergeCell ref="D22:E22"/>
    <mergeCell ref="D21:E21"/>
    <mergeCell ref="D20:E20"/>
    <mergeCell ref="F22:O22"/>
    <mergeCell ref="B6:C7"/>
    <mergeCell ref="D6:M7"/>
    <mergeCell ref="D16:E16"/>
    <mergeCell ref="D12:E12"/>
    <mergeCell ref="D13:E13"/>
    <mergeCell ref="F11:H11"/>
    <mergeCell ref="D17:E17"/>
    <mergeCell ref="D18:E18"/>
    <mergeCell ref="D19:E19"/>
    <mergeCell ref="D14:E14"/>
    <mergeCell ref="D15:E15"/>
    <mergeCell ref="D11:E11"/>
    <mergeCell ref="F17:H17"/>
    <mergeCell ref="F19:H19"/>
    <mergeCell ref="F12:L12"/>
    <mergeCell ref="F13:L13"/>
    <mergeCell ref="F14:M14"/>
    <mergeCell ref="F16:M16"/>
  </mergeCells>
  <printOptions horizontalCentered="1"/>
  <pageMargins left="0.5905511811023623" right="0.5905511811023623"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B41"/>
  <sheetViews>
    <sheetView showGridLines="0" zoomScale="75" zoomScaleNormal="75" zoomScaleSheetLayoutView="50" zoomScalePageLayoutView="0" workbookViewId="0" topLeftCell="A1">
      <selection activeCell="A1" sqref="A1:AA1"/>
    </sheetView>
  </sheetViews>
  <sheetFormatPr defaultColWidth="3.625" defaultRowHeight="21.75" customHeight="1"/>
  <cols>
    <col min="1" max="1" width="3.625" style="2" customWidth="1"/>
    <col min="2" max="2" width="3.125" style="2" customWidth="1"/>
    <col min="3" max="3" width="3.625" style="2" customWidth="1"/>
    <col min="4" max="4" width="1.625" style="2" customWidth="1"/>
    <col min="5" max="13" width="3.625" style="2" customWidth="1"/>
    <col min="14" max="14" width="4.625" style="2" customWidth="1"/>
    <col min="15" max="15" width="1.625" style="2" customWidth="1"/>
    <col min="16" max="18" width="3.625" style="2" customWidth="1"/>
    <col min="19" max="19" width="3.125" style="2" customWidth="1"/>
    <col min="20" max="22" width="3.625" style="2" customWidth="1"/>
    <col min="23" max="23" width="3.125" style="2" customWidth="1"/>
    <col min="24" max="26" width="3.625" style="2" customWidth="1"/>
    <col min="27" max="27" width="3.125" style="2" customWidth="1"/>
    <col min="28" max="30" width="3.625" style="2" customWidth="1"/>
    <col min="31" max="31" width="3.125" style="2" customWidth="1"/>
    <col min="32" max="34" width="3.625" style="2" customWidth="1"/>
    <col min="35" max="35" width="3.125" style="2" customWidth="1"/>
    <col min="36" max="38" width="3.625" style="2" customWidth="1"/>
    <col min="39" max="39" width="3.125" style="2" customWidth="1"/>
    <col min="40" max="42" width="3.625" style="2" customWidth="1"/>
    <col min="43" max="43" width="3.125" style="2" customWidth="1"/>
    <col min="44" max="46" width="3.625" style="2" customWidth="1"/>
    <col min="47" max="47" width="3.125" style="2" customWidth="1"/>
    <col min="48" max="49" width="3.625" style="2" customWidth="1"/>
    <col min="50" max="50" width="3.125" style="2" customWidth="1"/>
    <col min="51" max="52" width="3.625" style="2" customWidth="1"/>
    <col min="53" max="53" width="3.125" style="2" customWidth="1"/>
    <col min="54" max="16384" width="3.625" style="2" customWidth="1"/>
  </cols>
  <sheetData>
    <row r="1" spans="1:27" ht="30" customHeight="1">
      <c r="A1" s="114" t="s">
        <v>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row>
    <row r="2" spans="1:54" ht="24.75" customHeight="1">
      <c r="A2" s="81" t="s">
        <v>31</v>
      </c>
      <c r="B2" s="81"/>
      <c r="C2" s="81"/>
      <c r="D2" s="81"/>
      <c r="E2" s="81"/>
      <c r="F2" s="81"/>
      <c r="G2" s="81"/>
      <c r="H2" s="81"/>
      <c r="I2" s="81"/>
      <c r="J2" s="81"/>
      <c r="K2" s="81"/>
      <c r="L2" s="81"/>
      <c r="M2" s="81"/>
      <c r="N2" s="81"/>
      <c r="O2" s="81"/>
      <c r="P2" s="81"/>
      <c r="Q2" s="81"/>
      <c r="R2" s="81"/>
      <c r="S2" s="81"/>
      <c r="T2" s="81"/>
      <c r="U2" s="81"/>
      <c r="V2" s="81"/>
      <c r="W2" s="81"/>
      <c r="X2" s="81"/>
      <c r="Y2" s="81"/>
      <c r="Z2" s="81"/>
      <c r="AA2" s="81"/>
      <c r="AB2" s="61" t="s">
        <v>32</v>
      </c>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row>
    <row r="3" spans="1:54" ht="21.75" customHeight="1" thickBot="1">
      <c r="A3" s="116" t="s">
        <v>136</v>
      </c>
      <c r="B3" s="116"/>
      <c r="C3" s="116"/>
      <c r="D3" s="116"/>
      <c r="E3" s="116"/>
      <c r="F3" s="116"/>
      <c r="G3" s="116"/>
      <c r="H3" s="116"/>
      <c r="I3" s="116"/>
      <c r="AY3" s="115" t="s">
        <v>29</v>
      </c>
      <c r="AZ3" s="84"/>
      <c r="BA3" s="84"/>
      <c r="BB3" s="84"/>
    </row>
    <row r="4" spans="1:54" ht="21.75" customHeight="1">
      <c r="A4" s="103" t="s">
        <v>28</v>
      </c>
      <c r="B4" s="103"/>
      <c r="C4" s="103"/>
      <c r="D4" s="104"/>
      <c r="E4" s="107" t="s">
        <v>4</v>
      </c>
      <c r="F4" s="103"/>
      <c r="G4" s="103"/>
      <c r="H4" s="103"/>
      <c r="I4" s="103"/>
      <c r="J4" s="103"/>
      <c r="K4" s="103"/>
      <c r="L4" s="103"/>
      <c r="M4" s="103"/>
      <c r="N4" s="103"/>
      <c r="O4" s="104"/>
      <c r="P4" s="67" t="s">
        <v>27</v>
      </c>
      <c r="Q4" s="68"/>
      <c r="R4" s="68"/>
      <c r="S4" s="68"/>
      <c r="T4" s="68"/>
      <c r="U4" s="68"/>
      <c r="V4" s="68"/>
      <c r="W4" s="68"/>
      <c r="X4" s="68"/>
      <c r="Y4" s="68"/>
      <c r="Z4" s="68"/>
      <c r="AA4" s="68"/>
      <c r="AB4" s="68" t="s">
        <v>117</v>
      </c>
      <c r="AC4" s="68"/>
      <c r="AD4" s="68"/>
      <c r="AE4" s="68"/>
      <c r="AF4" s="68"/>
      <c r="AG4" s="68"/>
      <c r="AH4" s="68"/>
      <c r="AI4" s="68"/>
      <c r="AJ4" s="68"/>
      <c r="AK4" s="68"/>
      <c r="AL4" s="68"/>
      <c r="AM4" s="68"/>
      <c r="AN4" s="67" t="s">
        <v>140</v>
      </c>
      <c r="AO4" s="68"/>
      <c r="AP4" s="68"/>
      <c r="AQ4" s="68"/>
      <c r="AR4" s="68"/>
      <c r="AS4" s="68"/>
      <c r="AT4" s="68"/>
      <c r="AU4" s="68"/>
      <c r="AV4" s="68"/>
      <c r="AW4" s="68"/>
      <c r="AX4" s="68"/>
      <c r="AY4" s="69"/>
      <c r="AZ4" s="107" t="s">
        <v>0</v>
      </c>
      <c r="BA4" s="103"/>
      <c r="BB4" s="103"/>
    </row>
    <row r="5" spans="1:54" ht="30" customHeight="1">
      <c r="A5" s="105"/>
      <c r="B5" s="105"/>
      <c r="C5" s="105"/>
      <c r="D5" s="106"/>
      <c r="E5" s="108"/>
      <c r="F5" s="105"/>
      <c r="G5" s="105"/>
      <c r="H5" s="105"/>
      <c r="I5" s="105"/>
      <c r="J5" s="105"/>
      <c r="K5" s="105"/>
      <c r="L5" s="105"/>
      <c r="M5" s="105"/>
      <c r="N5" s="105"/>
      <c r="O5" s="106"/>
      <c r="P5" s="95" t="s">
        <v>10</v>
      </c>
      <c r="Q5" s="96"/>
      <c r="R5" s="95" t="s">
        <v>11</v>
      </c>
      <c r="S5" s="97"/>
      <c r="T5" s="96"/>
      <c r="U5" s="95" t="s">
        <v>12</v>
      </c>
      <c r="V5" s="97"/>
      <c r="W5" s="96"/>
      <c r="X5" s="98" t="s">
        <v>308</v>
      </c>
      <c r="Y5" s="99"/>
      <c r="Z5" s="99"/>
      <c r="AA5" s="99"/>
      <c r="AB5" s="97" t="s">
        <v>10</v>
      </c>
      <c r="AC5" s="96"/>
      <c r="AD5" s="95" t="s">
        <v>11</v>
      </c>
      <c r="AE5" s="97"/>
      <c r="AF5" s="96"/>
      <c r="AG5" s="95" t="s">
        <v>12</v>
      </c>
      <c r="AH5" s="97"/>
      <c r="AI5" s="96"/>
      <c r="AJ5" s="98" t="s">
        <v>120</v>
      </c>
      <c r="AK5" s="99"/>
      <c r="AL5" s="99"/>
      <c r="AM5" s="100"/>
      <c r="AN5" s="97" t="s">
        <v>10</v>
      </c>
      <c r="AO5" s="96"/>
      <c r="AP5" s="95" t="s">
        <v>11</v>
      </c>
      <c r="AQ5" s="97"/>
      <c r="AR5" s="96"/>
      <c r="AS5" s="95" t="s">
        <v>12</v>
      </c>
      <c r="AT5" s="97"/>
      <c r="AU5" s="96"/>
      <c r="AV5" s="98" t="s">
        <v>120</v>
      </c>
      <c r="AW5" s="99"/>
      <c r="AX5" s="99"/>
      <c r="AY5" s="100"/>
      <c r="AZ5" s="108"/>
      <c r="BA5" s="105"/>
      <c r="BB5" s="105"/>
    </row>
    <row r="6" spans="1:54" s="20" customFormat="1" ht="21.75" customHeight="1">
      <c r="A6" s="19"/>
      <c r="C6" s="19"/>
      <c r="D6" s="19"/>
      <c r="G6" s="90" t="s">
        <v>37</v>
      </c>
      <c r="H6" s="90"/>
      <c r="I6" s="90"/>
      <c r="J6" s="90"/>
      <c r="K6" s="90"/>
      <c r="L6" s="90"/>
      <c r="O6" s="21"/>
      <c r="P6" s="93">
        <v>2287</v>
      </c>
      <c r="Q6" s="94"/>
      <c r="R6" s="94">
        <v>155235</v>
      </c>
      <c r="S6" s="94"/>
      <c r="T6" s="94"/>
      <c r="U6" s="94">
        <v>12045</v>
      </c>
      <c r="V6" s="94"/>
      <c r="W6" s="94"/>
      <c r="X6" s="94">
        <v>26199619</v>
      </c>
      <c r="Y6" s="94"/>
      <c r="Z6" s="94"/>
      <c r="AA6" s="94"/>
      <c r="AB6" s="94">
        <v>2321</v>
      </c>
      <c r="AC6" s="94"/>
      <c r="AD6" s="94">
        <v>148283</v>
      </c>
      <c r="AE6" s="94"/>
      <c r="AF6" s="94"/>
      <c r="AG6" s="94">
        <v>12259</v>
      </c>
      <c r="AH6" s="94"/>
      <c r="AI6" s="94"/>
      <c r="AJ6" s="94">
        <v>246313</v>
      </c>
      <c r="AK6" s="94"/>
      <c r="AL6" s="94"/>
      <c r="AM6" s="94"/>
      <c r="AN6" s="94">
        <f>SUM(AN8+AN11)</f>
        <v>2075</v>
      </c>
      <c r="AO6" s="94"/>
      <c r="AP6" s="77">
        <v>162317</v>
      </c>
      <c r="AQ6" s="77"/>
      <c r="AR6" s="77"/>
      <c r="AS6" s="94">
        <f>SUM(AS8+AS11)</f>
        <v>12219</v>
      </c>
      <c r="AT6" s="94"/>
      <c r="AU6" s="94"/>
      <c r="AV6" s="94">
        <f>(AV8+AV11)</f>
        <v>225330.66</v>
      </c>
      <c r="AW6" s="94"/>
      <c r="AX6" s="94"/>
      <c r="AY6" s="111"/>
      <c r="AZ6" s="109" t="s">
        <v>38</v>
      </c>
      <c r="BA6" s="110"/>
      <c r="BB6" s="110"/>
    </row>
    <row r="7" spans="1:54" ht="21.75" customHeight="1">
      <c r="A7" s="3"/>
      <c r="C7" s="3"/>
      <c r="D7" s="3"/>
      <c r="O7" s="7"/>
      <c r="P7" s="4"/>
      <c r="Q7" s="4"/>
      <c r="R7" s="4"/>
      <c r="S7" s="4"/>
      <c r="T7" s="4"/>
      <c r="U7" s="4"/>
      <c r="V7" s="4"/>
      <c r="W7" s="4"/>
      <c r="X7" s="4"/>
      <c r="Y7" s="4"/>
      <c r="Z7" s="4"/>
      <c r="AA7" s="4"/>
      <c r="AB7" s="4"/>
      <c r="AC7" s="4"/>
      <c r="AD7" s="4"/>
      <c r="AE7" s="4"/>
      <c r="AF7" s="4"/>
      <c r="AG7" s="4"/>
      <c r="AH7" s="4"/>
      <c r="AI7" s="4"/>
      <c r="AJ7" s="47"/>
      <c r="AK7" s="47"/>
      <c r="AL7" s="47"/>
      <c r="AM7" s="47"/>
      <c r="AN7" s="47"/>
      <c r="AO7" s="4"/>
      <c r="AP7" s="4"/>
      <c r="AQ7" s="4"/>
      <c r="AR7" s="4"/>
      <c r="AS7" s="4"/>
      <c r="AT7" s="4"/>
      <c r="AU7" s="4"/>
      <c r="AV7" s="4"/>
      <c r="AW7" s="4"/>
      <c r="AX7" s="4"/>
      <c r="AY7" s="4"/>
      <c r="AZ7" s="11"/>
      <c r="BA7" s="12"/>
      <c r="BB7" s="12"/>
    </row>
    <row r="8" spans="1:54" s="20" customFormat="1" ht="21.75" customHeight="1">
      <c r="A8" s="64" t="s">
        <v>39</v>
      </c>
      <c r="B8" s="64"/>
      <c r="C8" s="64"/>
      <c r="D8" s="64"/>
      <c r="E8" s="64"/>
      <c r="F8" s="64"/>
      <c r="G8" s="64"/>
      <c r="H8" s="64"/>
      <c r="I8" s="64"/>
      <c r="J8" s="64"/>
      <c r="K8" s="64"/>
      <c r="L8" s="64"/>
      <c r="O8" s="22"/>
      <c r="P8" s="101">
        <v>341</v>
      </c>
      <c r="Q8" s="77"/>
      <c r="R8" s="77" t="s">
        <v>139</v>
      </c>
      <c r="S8" s="77"/>
      <c r="T8" s="77"/>
      <c r="U8" s="77">
        <v>2914</v>
      </c>
      <c r="V8" s="77"/>
      <c r="W8" s="77"/>
      <c r="X8" s="77">
        <v>11327860</v>
      </c>
      <c r="Y8" s="77"/>
      <c r="Z8" s="77"/>
      <c r="AA8" s="77"/>
      <c r="AB8" s="77">
        <v>406</v>
      </c>
      <c r="AC8" s="77"/>
      <c r="AD8" s="77" t="s">
        <v>139</v>
      </c>
      <c r="AE8" s="77"/>
      <c r="AF8" s="77"/>
      <c r="AG8" s="77">
        <v>2840</v>
      </c>
      <c r="AH8" s="77"/>
      <c r="AI8" s="77"/>
      <c r="AJ8" s="66">
        <v>106915</v>
      </c>
      <c r="AK8" s="66"/>
      <c r="AL8" s="66"/>
      <c r="AM8" s="66"/>
      <c r="AN8" s="77">
        <v>359</v>
      </c>
      <c r="AO8" s="77"/>
      <c r="AP8" s="77" t="s">
        <v>139</v>
      </c>
      <c r="AQ8" s="77"/>
      <c r="AR8" s="77"/>
      <c r="AS8" s="77">
        <v>2699</v>
      </c>
      <c r="AT8" s="77"/>
      <c r="AU8" s="77"/>
      <c r="AV8" s="77">
        <v>96799</v>
      </c>
      <c r="AW8" s="77"/>
      <c r="AX8" s="77"/>
      <c r="AY8" s="89"/>
      <c r="AZ8" s="86" t="s">
        <v>40</v>
      </c>
      <c r="BA8" s="87"/>
      <c r="BB8" s="87"/>
    </row>
    <row r="9" spans="2:54" ht="21.75" customHeight="1">
      <c r="B9" s="63" t="s">
        <v>301</v>
      </c>
      <c r="C9" s="63"/>
      <c r="D9" s="63"/>
      <c r="E9" s="63"/>
      <c r="F9" s="65" t="s">
        <v>302</v>
      </c>
      <c r="G9" s="65"/>
      <c r="H9" s="65"/>
      <c r="I9" s="65"/>
      <c r="J9" s="65"/>
      <c r="K9" s="65"/>
      <c r="L9" s="65"/>
      <c r="M9" s="65"/>
      <c r="N9" s="65"/>
      <c r="O9" s="8"/>
      <c r="P9" s="78">
        <v>341</v>
      </c>
      <c r="Q9" s="79"/>
      <c r="R9" s="79" t="s">
        <v>36</v>
      </c>
      <c r="S9" s="79"/>
      <c r="T9" s="79"/>
      <c r="U9" s="79">
        <v>2914</v>
      </c>
      <c r="V9" s="79"/>
      <c r="W9" s="79"/>
      <c r="X9" s="79">
        <v>11327860</v>
      </c>
      <c r="Y9" s="79"/>
      <c r="Z9" s="79"/>
      <c r="AA9" s="79"/>
      <c r="AB9" s="79">
        <v>406</v>
      </c>
      <c r="AC9" s="79"/>
      <c r="AD9" s="79" t="s">
        <v>36</v>
      </c>
      <c r="AE9" s="79"/>
      <c r="AF9" s="79"/>
      <c r="AG9" s="79">
        <v>2840</v>
      </c>
      <c r="AH9" s="79"/>
      <c r="AI9" s="79"/>
      <c r="AJ9" s="75">
        <v>106915</v>
      </c>
      <c r="AK9" s="75"/>
      <c r="AL9" s="75"/>
      <c r="AM9" s="75"/>
      <c r="AN9" s="79">
        <v>359</v>
      </c>
      <c r="AO9" s="79"/>
      <c r="AP9" s="79" t="s">
        <v>36</v>
      </c>
      <c r="AQ9" s="79"/>
      <c r="AR9" s="79"/>
      <c r="AS9" s="79">
        <v>2699</v>
      </c>
      <c r="AT9" s="79"/>
      <c r="AU9" s="79"/>
      <c r="AV9" s="77">
        <v>96799</v>
      </c>
      <c r="AW9" s="77"/>
      <c r="AX9" s="77"/>
      <c r="AY9" s="89"/>
      <c r="AZ9" s="3" t="s">
        <v>45</v>
      </c>
      <c r="BA9" s="2" t="s">
        <v>1</v>
      </c>
      <c r="BB9" s="3" t="s">
        <v>47</v>
      </c>
    </row>
    <row r="10" spans="4:54" ht="21.75" customHeight="1">
      <c r="D10" s="3"/>
      <c r="O10" s="7"/>
      <c r="P10" s="4"/>
      <c r="Q10" s="4"/>
      <c r="R10" s="4"/>
      <c r="S10" s="4"/>
      <c r="T10" s="4"/>
      <c r="U10" s="4"/>
      <c r="V10" s="4"/>
      <c r="W10" s="4"/>
      <c r="X10" s="4"/>
      <c r="Y10" s="4"/>
      <c r="Z10" s="4"/>
      <c r="AA10" s="4"/>
      <c r="AB10" s="4"/>
      <c r="AC10" s="4"/>
      <c r="AD10" s="4"/>
      <c r="AE10" s="4"/>
      <c r="AF10" s="4"/>
      <c r="AG10" s="4"/>
      <c r="AH10" s="4"/>
      <c r="AI10" s="4"/>
      <c r="AJ10" s="47"/>
      <c r="AK10" s="47"/>
      <c r="AL10" s="47"/>
      <c r="AM10" s="47"/>
      <c r="AN10" s="47"/>
      <c r="AO10" s="4"/>
      <c r="AP10" s="4"/>
      <c r="AQ10" s="4"/>
      <c r="AR10" s="4"/>
      <c r="AS10" s="4"/>
      <c r="AT10" s="4"/>
      <c r="AU10" s="4"/>
      <c r="AV10" s="4"/>
      <c r="AW10" s="4"/>
      <c r="AX10" s="4"/>
      <c r="AY10" s="4"/>
      <c r="AZ10" s="11"/>
      <c r="BA10" s="12"/>
      <c r="BB10" s="12"/>
    </row>
    <row r="11" spans="1:54" s="20" customFormat="1" ht="21.75" customHeight="1">
      <c r="A11" s="64" t="s">
        <v>41</v>
      </c>
      <c r="B11" s="64"/>
      <c r="C11" s="64"/>
      <c r="D11" s="64"/>
      <c r="E11" s="64"/>
      <c r="F11" s="64"/>
      <c r="G11" s="64"/>
      <c r="H11" s="64"/>
      <c r="I11" s="64"/>
      <c r="J11" s="64"/>
      <c r="K11" s="64"/>
      <c r="L11" s="64"/>
      <c r="O11" s="22"/>
      <c r="P11" s="101">
        <v>1946</v>
      </c>
      <c r="Q11" s="77"/>
      <c r="R11" s="77">
        <v>155235</v>
      </c>
      <c r="S11" s="77"/>
      <c r="T11" s="77"/>
      <c r="U11" s="77">
        <v>9131</v>
      </c>
      <c r="V11" s="77"/>
      <c r="W11" s="77"/>
      <c r="X11" s="77">
        <v>14871759</v>
      </c>
      <c r="Y11" s="77"/>
      <c r="Z11" s="77"/>
      <c r="AA11" s="77"/>
      <c r="AB11" s="77">
        <v>1915</v>
      </c>
      <c r="AC11" s="77"/>
      <c r="AD11" s="77">
        <v>148283</v>
      </c>
      <c r="AE11" s="77"/>
      <c r="AF11" s="77"/>
      <c r="AG11" s="77">
        <v>9419</v>
      </c>
      <c r="AH11" s="77"/>
      <c r="AI11" s="77"/>
      <c r="AJ11" s="66">
        <v>139398</v>
      </c>
      <c r="AK11" s="66"/>
      <c r="AL11" s="66"/>
      <c r="AM11" s="66"/>
      <c r="AN11" s="77">
        <f>SUM(AN12:AO17)</f>
        <v>1716</v>
      </c>
      <c r="AO11" s="77"/>
      <c r="AP11" s="77">
        <f>SUM(AP12:AR17)</f>
        <v>162317</v>
      </c>
      <c r="AQ11" s="77"/>
      <c r="AR11" s="77"/>
      <c r="AS11" s="77">
        <f>SUM(AS12:AU17)</f>
        <v>9520</v>
      </c>
      <c r="AT11" s="77"/>
      <c r="AU11" s="77"/>
      <c r="AV11" s="77">
        <f>SUM(AV12:AY17)</f>
        <v>128531.66</v>
      </c>
      <c r="AW11" s="77"/>
      <c r="AX11" s="77"/>
      <c r="AY11" s="89"/>
      <c r="AZ11" s="86" t="s">
        <v>42</v>
      </c>
      <c r="BA11" s="87"/>
      <c r="BB11" s="87"/>
    </row>
    <row r="12" spans="1:54" ht="21.75" customHeight="1">
      <c r="A12" s="3"/>
      <c r="C12" s="3" t="s">
        <v>48</v>
      </c>
      <c r="D12" s="3"/>
      <c r="E12" s="92" t="s">
        <v>5</v>
      </c>
      <c r="F12" s="92"/>
      <c r="G12" s="92"/>
      <c r="H12" s="92"/>
      <c r="I12" s="92"/>
      <c r="J12" s="92"/>
      <c r="K12" s="92"/>
      <c r="L12" s="92"/>
      <c r="M12" s="92"/>
      <c r="N12" s="92"/>
      <c r="O12" s="8"/>
      <c r="P12" s="78">
        <v>5</v>
      </c>
      <c r="Q12" s="79"/>
      <c r="R12" s="79">
        <v>30892</v>
      </c>
      <c r="S12" s="79"/>
      <c r="T12" s="79"/>
      <c r="U12" s="79">
        <v>705</v>
      </c>
      <c r="V12" s="79"/>
      <c r="W12" s="79"/>
      <c r="X12" s="79">
        <v>2183085</v>
      </c>
      <c r="Y12" s="79"/>
      <c r="Z12" s="79"/>
      <c r="AA12" s="79"/>
      <c r="AB12" s="79">
        <v>10</v>
      </c>
      <c r="AC12" s="79"/>
      <c r="AD12" s="79">
        <v>33051</v>
      </c>
      <c r="AE12" s="79"/>
      <c r="AF12" s="79"/>
      <c r="AG12" s="79">
        <v>630</v>
      </c>
      <c r="AH12" s="79"/>
      <c r="AI12" s="79"/>
      <c r="AJ12" s="75">
        <v>19379</v>
      </c>
      <c r="AK12" s="75"/>
      <c r="AL12" s="75"/>
      <c r="AM12" s="75"/>
      <c r="AN12" s="79">
        <v>6</v>
      </c>
      <c r="AO12" s="79"/>
      <c r="AP12" s="79">
        <v>33301</v>
      </c>
      <c r="AQ12" s="79"/>
      <c r="AR12" s="79"/>
      <c r="AS12" s="79">
        <v>911</v>
      </c>
      <c r="AT12" s="79"/>
      <c r="AU12" s="79"/>
      <c r="AV12" s="79">
        <f>1592351/100</f>
        <v>15923.51</v>
      </c>
      <c r="AW12" s="79"/>
      <c r="AX12" s="79"/>
      <c r="AY12" s="76"/>
      <c r="AZ12" s="14"/>
      <c r="BA12" s="3" t="s">
        <v>48</v>
      </c>
      <c r="BB12" s="10"/>
    </row>
    <row r="13" spans="1:54" ht="21.75" customHeight="1">
      <c r="A13" s="3"/>
      <c r="C13" s="3" t="s">
        <v>50</v>
      </c>
      <c r="D13" s="3"/>
      <c r="E13" s="92" t="s">
        <v>6</v>
      </c>
      <c r="F13" s="92"/>
      <c r="G13" s="92"/>
      <c r="H13" s="92"/>
      <c r="I13" s="92"/>
      <c r="J13" s="92"/>
      <c r="K13" s="92"/>
      <c r="L13" s="92"/>
      <c r="M13" s="92"/>
      <c r="N13" s="92"/>
      <c r="O13" s="8"/>
      <c r="P13" s="78">
        <v>231</v>
      </c>
      <c r="Q13" s="79"/>
      <c r="R13" s="79">
        <v>15130</v>
      </c>
      <c r="S13" s="79"/>
      <c r="T13" s="79"/>
      <c r="U13" s="79">
        <v>720</v>
      </c>
      <c r="V13" s="79"/>
      <c r="W13" s="79"/>
      <c r="X13" s="79">
        <v>982555</v>
      </c>
      <c r="Y13" s="79"/>
      <c r="Z13" s="79"/>
      <c r="AA13" s="79"/>
      <c r="AB13" s="79">
        <v>214</v>
      </c>
      <c r="AC13" s="79"/>
      <c r="AD13" s="79">
        <v>14529</v>
      </c>
      <c r="AE13" s="79"/>
      <c r="AF13" s="79"/>
      <c r="AG13" s="79">
        <v>687</v>
      </c>
      <c r="AH13" s="79"/>
      <c r="AI13" s="79"/>
      <c r="AJ13" s="75">
        <v>7834</v>
      </c>
      <c r="AK13" s="75"/>
      <c r="AL13" s="75"/>
      <c r="AM13" s="75"/>
      <c r="AN13" s="79">
        <v>198</v>
      </c>
      <c r="AO13" s="79"/>
      <c r="AP13" s="79">
        <v>15799</v>
      </c>
      <c r="AQ13" s="79"/>
      <c r="AR13" s="79"/>
      <c r="AS13" s="79">
        <v>665</v>
      </c>
      <c r="AT13" s="79"/>
      <c r="AU13" s="79"/>
      <c r="AV13" s="79">
        <f>706607/100</f>
        <v>7066.07</v>
      </c>
      <c r="AW13" s="79"/>
      <c r="AX13" s="79"/>
      <c r="AY13" s="76"/>
      <c r="AZ13" s="14"/>
      <c r="BA13" s="3" t="s">
        <v>50</v>
      </c>
      <c r="BB13" s="10"/>
    </row>
    <row r="14" spans="1:54" ht="21.75" customHeight="1">
      <c r="A14" s="3"/>
      <c r="C14" s="3" t="s">
        <v>141</v>
      </c>
      <c r="D14" s="3"/>
      <c r="E14" s="92" t="s">
        <v>7</v>
      </c>
      <c r="F14" s="92"/>
      <c r="G14" s="92"/>
      <c r="H14" s="92"/>
      <c r="I14" s="92"/>
      <c r="J14" s="92"/>
      <c r="K14" s="92"/>
      <c r="L14" s="92"/>
      <c r="M14" s="92"/>
      <c r="N14" s="92"/>
      <c r="O14" s="8"/>
      <c r="P14" s="78">
        <v>787</v>
      </c>
      <c r="Q14" s="79"/>
      <c r="R14" s="79">
        <v>55578</v>
      </c>
      <c r="S14" s="79"/>
      <c r="T14" s="79"/>
      <c r="U14" s="79">
        <v>3547</v>
      </c>
      <c r="V14" s="79"/>
      <c r="W14" s="79"/>
      <c r="X14" s="79">
        <v>4753472</v>
      </c>
      <c r="Y14" s="79"/>
      <c r="Z14" s="79"/>
      <c r="AA14" s="79"/>
      <c r="AB14" s="79">
        <v>743</v>
      </c>
      <c r="AC14" s="79"/>
      <c r="AD14" s="79">
        <v>51005</v>
      </c>
      <c r="AE14" s="79"/>
      <c r="AF14" s="79"/>
      <c r="AG14" s="79">
        <v>3889</v>
      </c>
      <c r="AH14" s="79"/>
      <c r="AI14" s="79"/>
      <c r="AJ14" s="75">
        <v>47042</v>
      </c>
      <c r="AK14" s="75"/>
      <c r="AL14" s="75"/>
      <c r="AM14" s="75"/>
      <c r="AN14" s="79">
        <v>694</v>
      </c>
      <c r="AO14" s="79"/>
      <c r="AP14" s="79">
        <v>55563</v>
      </c>
      <c r="AQ14" s="79"/>
      <c r="AR14" s="79"/>
      <c r="AS14" s="79">
        <v>3835</v>
      </c>
      <c r="AT14" s="79"/>
      <c r="AU14" s="79"/>
      <c r="AV14" s="79">
        <f>4628301/100</f>
        <v>46283.01</v>
      </c>
      <c r="AW14" s="79"/>
      <c r="AX14" s="79"/>
      <c r="AY14" s="76"/>
      <c r="AZ14" s="14"/>
      <c r="BA14" s="3" t="s">
        <v>141</v>
      </c>
      <c r="BB14" s="10"/>
    </row>
    <row r="15" spans="1:54" ht="21.75" customHeight="1">
      <c r="A15" s="3"/>
      <c r="C15" s="3" t="s">
        <v>142</v>
      </c>
      <c r="D15" s="3"/>
      <c r="E15" s="92" t="s">
        <v>8</v>
      </c>
      <c r="F15" s="92"/>
      <c r="G15" s="92"/>
      <c r="H15" s="92"/>
      <c r="I15" s="92"/>
      <c r="J15" s="92"/>
      <c r="K15" s="92"/>
      <c r="L15" s="92"/>
      <c r="M15" s="92"/>
      <c r="N15" s="92"/>
      <c r="O15" s="8"/>
      <c r="P15" s="78">
        <v>91</v>
      </c>
      <c r="Q15" s="79"/>
      <c r="R15" s="79">
        <v>3442</v>
      </c>
      <c r="S15" s="79"/>
      <c r="T15" s="79"/>
      <c r="U15" s="79">
        <v>554</v>
      </c>
      <c r="V15" s="79"/>
      <c r="W15" s="79"/>
      <c r="X15" s="79">
        <v>1626426</v>
      </c>
      <c r="Y15" s="79"/>
      <c r="Z15" s="79"/>
      <c r="AA15" s="79"/>
      <c r="AB15" s="79">
        <v>102</v>
      </c>
      <c r="AC15" s="79"/>
      <c r="AD15" s="79">
        <v>4160</v>
      </c>
      <c r="AE15" s="79"/>
      <c r="AF15" s="79"/>
      <c r="AG15" s="79">
        <v>611</v>
      </c>
      <c r="AH15" s="79"/>
      <c r="AI15" s="79"/>
      <c r="AJ15" s="75">
        <v>18033</v>
      </c>
      <c r="AK15" s="75"/>
      <c r="AL15" s="75"/>
      <c r="AM15" s="75"/>
      <c r="AN15" s="79">
        <v>90</v>
      </c>
      <c r="AO15" s="79"/>
      <c r="AP15" s="79">
        <v>3472</v>
      </c>
      <c r="AQ15" s="79"/>
      <c r="AR15" s="79"/>
      <c r="AS15" s="79">
        <v>568</v>
      </c>
      <c r="AT15" s="79"/>
      <c r="AU15" s="79"/>
      <c r="AV15" s="79">
        <f>1540857/100</f>
        <v>15408.57</v>
      </c>
      <c r="AW15" s="79"/>
      <c r="AX15" s="79"/>
      <c r="AY15" s="76"/>
      <c r="AZ15" s="14"/>
      <c r="BA15" s="3" t="s">
        <v>142</v>
      </c>
      <c r="BB15" s="10"/>
    </row>
    <row r="16" spans="1:54" ht="21.75" customHeight="1">
      <c r="A16" s="3"/>
      <c r="C16" s="3" t="s">
        <v>143</v>
      </c>
      <c r="D16" s="3"/>
      <c r="E16" s="92" t="s">
        <v>3</v>
      </c>
      <c r="F16" s="92"/>
      <c r="G16" s="92"/>
      <c r="H16" s="92"/>
      <c r="I16" s="92"/>
      <c r="J16" s="92"/>
      <c r="K16" s="92"/>
      <c r="L16" s="92"/>
      <c r="M16" s="92"/>
      <c r="N16" s="92"/>
      <c r="O16" s="8"/>
      <c r="P16" s="78">
        <v>168</v>
      </c>
      <c r="Q16" s="79"/>
      <c r="R16" s="79">
        <v>16321</v>
      </c>
      <c r="S16" s="79"/>
      <c r="T16" s="79"/>
      <c r="U16" s="79">
        <v>638</v>
      </c>
      <c r="V16" s="79"/>
      <c r="W16" s="79"/>
      <c r="X16" s="79">
        <v>1272836</v>
      </c>
      <c r="Y16" s="79"/>
      <c r="Z16" s="79"/>
      <c r="AA16" s="79"/>
      <c r="AB16" s="79">
        <v>168</v>
      </c>
      <c r="AC16" s="79"/>
      <c r="AD16" s="79">
        <v>18151</v>
      </c>
      <c r="AE16" s="79"/>
      <c r="AF16" s="79"/>
      <c r="AG16" s="79">
        <v>663</v>
      </c>
      <c r="AH16" s="79"/>
      <c r="AI16" s="79"/>
      <c r="AJ16" s="75">
        <v>12088</v>
      </c>
      <c r="AK16" s="75"/>
      <c r="AL16" s="75"/>
      <c r="AM16" s="75"/>
      <c r="AN16" s="79">
        <v>149</v>
      </c>
      <c r="AO16" s="79"/>
      <c r="AP16" s="79">
        <v>19920</v>
      </c>
      <c r="AQ16" s="79"/>
      <c r="AR16" s="79"/>
      <c r="AS16" s="79">
        <v>734</v>
      </c>
      <c r="AT16" s="79"/>
      <c r="AU16" s="79"/>
      <c r="AV16" s="79">
        <f>1182496/100</f>
        <v>11824.96</v>
      </c>
      <c r="AW16" s="79"/>
      <c r="AX16" s="79"/>
      <c r="AY16" s="76"/>
      <c r="AZ16" s="14"/>
      <c r="BA16" s="3" t="s">
        <v>143</v>
      </c>
      <c r="BB16" s="10"/>
    </row>
    <row r="17" spans="1:54" ht="21.75" customHeight="1" thickBot="1">
      <c r="A17" s="3"/>
      <c r="C17" s="3" t="s">
        <v>144</v>
      </c>
      <c r="D17" s="3"/>
      <c r="E17" s="91" t="s">
        <v>9</v>
      </c>
      <c r="F17" s="91"/>
      <c r="G17" s="91"/>
      <c r="H17" s="91"/>
      <c r="I17" s="91"/>
      <c r="J17" s="91"/>
      <c r="K17" s="91"/>
      <c r="L17" s="91"/>
      <c r="M17" s="91"/>
      <c r="N17" s="91"/>
      <c r="O17" s="8"/>
      <c r="P17" s="120">
        <v>664</v>
      </c>
      <c r="Q17" s="102"/>
      <c r="R17" s="102">
        <v>33872</v>
      </c>
      <c r="S17" s="102"/>
      <c r="T17" s="102"/>
      <c r="U17" s="102">
        <v>2967</v>
      </c>
      <c r="V17" s="102"/>
      <c r="W17" s="102"/>
      <c r="X17" s="102">
        <v>4053385</v>
      </c>
      <c r="Y17" s="102"/>
      <c r="Z17" s="102"/>
      <c r="AA17" s="102"/>
      <c r="AB17" s="102">
        <v>678</v>
      </c>
      <c r="AC17" s="102"/>
      <c r="AD17" s="102">
        <v>27387</v>
      </c>
      <c r="AE17" s="102"/>
      <c r="AF17" s="102"/>
      <c r="AG17" s="102">
        <v>2939</v>
      </c>
      <c r="AH17" s="102"/>
      <c r="AI17" s="102"/>
      <c r="AJ17" s="102">
        <v>35022</v>
      </c>
      <c r="AK17" s="102"/>
      <c r="AL17" s="102"/>
      <c r="AM17" s="102"/>
      <c r="AN17" s="102">
        <v>579</v>
      </c>
      <c r="AO17" s="102"/>
      <c r="AP17" s="102">
        <v>34262</v>
      </c>
      <c r="AQ17" s="102"/>
      <c r="AR17" s="102"/>
      <c r="AS17" s="102">
        <v>2807</v>
      </c>
      <c r="AT17" s="102"/>
      <c r="AU17" s="102"/>
      <c r="AV17" s="102">
        <f>3202554/100</f>
        <v>32025.54</v>
      </c>
      <c r="AW17" s="102"/>
      <c r="AX17" s="102"/>
      <c r="AY17" s="112"/>
      <c r="AZ17" s="15"/>
      <c r="BA17" s="3" t="s">
        <v>144</v>
      </c>
      <c r="BB17" s="16"/>
    </row>
    <row r="18" spans="1:54" ht="18" customHeight="1">
      <c r="A18" s="9"/>
      <c r="B18" s="80" t="s">
        <v>288</v>
      </c>
      <c r="C18" s="80"/>
      <c r="D18" s="80"/>
      <c r="E18" s="80"/>
      <c r="F18" s="80"/>
      <c r="G18" s="80"/>
      <c r="H18" s="80"/>
      <c r="I18" s="80"/>
      <c r="J18" s="80"/>
      <c r="K18" s="80"/>
      <c r="L18" s="80"/>
      <c r="M18" s="80"/>
      <c r="N18" s="80"/>
      <c r="O18" s="80"/>
      <c r="P18" s="80"/>
      <c r="Q18" s="80"/>
      <c r="R18" s="80"/>
      <c r="S18" s="80"/>
      <c r="T18" s="80"/>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113" t="s">
        <v>145</v>
      </c>
      <c r="AW18" s="113"/>
      <c r="AX18" s="113"/>
      <c r="AY18" s="113"/>
      <c r="AZ18" s="113"/>
      <c r="BA18" s="113"/>
      <c r="BB18" s="113"/>
    </row>
    <row r="19" spans="1:54" ht="18" customHeight="1">
      <c r="A19" s="3"/>
      <c r="B19" s="65" t="s">
        <v>295</v>
      </c>
      <c r="C19" s="65"/>
      <c r="D19" s="65"/>
      <c r="E19" s="65"/>
      <c r="F19" s="65"/>
      <c r="G19" s="65"/>
      <c r="H19" s="65"/>
      <c r="I19" s="65"/>
      <c r="J19" s="65"/>
      <c r="K19" s="65"/>
      <c r="L19" s="65"/>
      <c r="M19" s="65"/>
      <c r="N19" s="65"/>
      <c r="O19" s="65"/>
      <c r="P19" s="65"/>
      <c r="Q19" s="65"/>
      <c r="R19" s="65"/>
      <c r="S19" s="65"/>
      <c r="T19" s="65"/>
      <c r="U19" s="65"/>
      <c r="V19" s="65"/>
      <c r="W19" s="65"/>
      <c r="AX19" s="85" t="s">
        <v>30</v>
      </c>
      <c r="AY19" s="85"/>
      <c r="AZ19" s="85"/>
      <c r="BA19" s="85"/>
      <c r="BB19" s="85"/>
    </row>
    <row r="20" spans="1:54" ht="18" customHeight="1">
      <c r="A20" s="3"/>
      <c r="B20" s="83" t="s">
        <v>296</v>
      </c>
      <c r="C20" s="83"/>
      <c r="D20" s="83"/>
      <c r="E20" s="83"/>
      <c r="F20" s="83"/>
      <c r="G20" s="83"/>
      <c r="H20" s="83"/>
      <c r="I20" s="83"/>
      <c r="J20" s="83"/>
      <c r="K20" s="83"/>
      <c r="L20" s="83"/>
      <c r="M20" s="83"/>
      <c r="N20" s="83"/>
      <c r="O20" s="83"/>
      <c r="P20" s="83"/>
      <c r="Q20" s="83"/>
      <c r="R20" s="83"/>
      <c r="S20" s="83"/>
      <c r="T20" s="83"/>
      <c r="U20" s="83"/>
      <c r="V20" s="83"/>
      <c r="W20" s="83"/>
      <c r="AX20" s="41"/>
      <c r="AY20" s="42"/>
      <c r="AZ20" s="42"/>
      <c r="BA20" s="42"/>
      <c r="BB20" s="42"/>
    </row>
    <row r="21" spans="1:4" ht="24.75" customHeight="1">
      <c r="A21" s="3"/>
      <c r="C21" s="3"/>
      <c r="D21" s="3"/>
    </row>
    <row r="22" spans="1:54" ht="24.75" customHeight="1">
      <c r="A22" s="81" t="s">
        <v>34</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61" t="s">
        <v>35</v>
      </c>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51:54" ht="21.75" customHeight="1" thickBot="1">
      <c r="AY23" s="84" t="s">
        <v>29</v>
      </c>
      <c r="AZ23" s="84"/>
      <c r="BA23" s="84"/>
      <c r="BB23" s="84"/>
    </row>
    <row r="24" spans="1:54" ht="21.75" customHeight="1">
      <c r="A24" s="68" t="s">
        <v>28</v>
      </c>
      <c r="B24" s="68"/>
      <c r="C24" s="68"/>
      <c r="D24" s="69"/>
      <c r="E24" s="67" t="s">
        <v>4</v>
      </c>
      <c r="F24" s="68"/>
      <c r="G24" s="68"/>
      <c r="H24" s="68"/>
      <c r="I24" s="68"/>
      <c r="J24" s="68"/>
      <c r="K24" s="68"/>
      <c r="L24" s="68"/>
      <c r="M24" s="68"/>
      <c r="N24" s="68"/>
      <c r="O24" s="69"/>
      <c r="P24" s="67" t="s">
        <v>13</v>
      </c>
      <c r="Q24" s="68"/>
      <c r="R24" s="68"/>
      <c r="S24" s="69"/>
      <c r="T24" s="67" t="s">
        <v>14</v>
      </c>
      <c r="U24" s="68"/>
      <c r="V24" s="68"/>
      <c r="W24" s="69"/>
      <c r="X24" s="67" t="s">
        <v>15</v>
      </c>
      <c r="Y24" s="68"/>
      <c r="Z24" s="68"/>
      <c r="AA24" s="68"/>
      <c r="AB24" s="68" t="s">
        <v>16</v>
      </c>
      <c r="AC24" s="68"/>
      <c r="AD24" s="68"/>
      <c r="AE24" s="69"/>
      <c r="AF24" s="67" t="s">
        <v>17</v>
      </c>
      <c r="AG24" s="68"/>
      <c r="AH24" s="68"/>
      <c r="AI24" s="69"/>
      <c r="AJ24" s="67" t="s">
        <v>18</v>
      </c>
      <c r="AK24" s="68"/>
      <c r="AL24" s="68"/>
      <c r="AM24" s="69"/>
      <c r="AN24" s="67" t="s">
        <v>19</v>
      </c>
      <c r="AO24" s="68"/>
      <c r="AP24" s="68"/>
      <c r="AQ24" s="69"/>
      <c r="AR24" s="67" t="s">
        <v>20</v>
      </c>
      <c r="AS24" s="68"/>
      <c r="AT24" s="68"/>
      <c r="AU24" s="69"/>
      <c r="AV24" s="67" t="s">
        <v>21</v>
      </c>
      <c r="AW24" s="68"/>
      <c r="AX24" s="68"/>
      <c r="AY24" s="69"/>
      <c r="AZ24" s="67" t="s">
        <v>0</v>
      </c>
      <c r="BA24" s="68"/>
      <c r="BB24" s="68"/>
    </row>
    <row r="25" spans="5:54" ht="21.75" customHeight="1">
      <c r="E25" s="82" t="s">
        <v>24</v>
      </c>
      <c r="F25" s="82"/>
      <c r="G25" s="82"/>
      <c r="H25" s="82"/>
      <c r="I25" s="82"/>
      <c r="J25" s="6"/>
      <c r="K25" s="3" t="s">
        <v>25</v>
      </c>
      <c r="L25" s="5" t="s">
        <v>22</v>
      </c>
      <c r="M25" s="5"/>
      <c r="N25" s="5"/>
      <c r="O25" s="7"/>
      <c r="P25" s="73">
        <v>2582</v>
      </c>
      <c r="Q25" s="74"/>
      <c r="R25" s="74"/>
      <c r="S25" s="74"/>
      <c r="T25" s="74">
        <v>1223</v>
      </c>
      <c r="U25" s="74"/>
      <c r="V25" s="74"/>
      <c r="W25" s="74"/>
      <c r="X25" s="74">
        <v>662</v>
      </c>
      <c r="Y25" s="74"/>
      <c r="Z25" s="74"/>
      <c r="AA25" s="74"/>
      <c r="AB25" s="74">
        <v>417</v>
      </c>
      <c r="AC25" s="74"/>
      <c r="AD25" s="74"/>
      <c r="AE25" s="74"/>
      <c r="AF25" s="74">
        <v>187</v>
      </c>
      <c r="AG25" s="74"/>
      <c r="AH25" s="74"/>
      <c r="AI25" s="74"/>
      <c r="AJ25" s="74">
        <v>59</v>
      </c>
      <c r="AK25" s="74"/>
      <c r="AL25" s="74"/>
      <c r="AM25" s="74"/>
      <c r="AN25" s="74">
        <v>21</v>
      </c>
      <c r="AO25" s="74"/>
      <c r="AP25" s="74"/>
      <c r="AQ25" s="74"/>
      <c r="AR25" s="74">
        <v>11</v>
      </c>
      <c r="AS25" s="74"/>
      <c r="AT25" s="74"/>
      <c r="AU25" s="74"/>
      <c r="AV25" s="74">
        <v>2</v>
      </c>
      <c r="AW25" s="74"/>
      <c r="AX25" s="74"/>
      <c r="AY25" s="88"/>
      <c r="AZ25" s="11" t="s">
        <v>33</v>
      </c>
      <c r="BA25" s="3" t="s">
        <v>25</v>
      </c>
      <c r="BB25" s="5" t="s">
        <v>22</v>
      </c>
    </row>
    <row r="26" spans="5:53" ht="21.75" customHeight="1">
      <c r="E26" s="71"/>
      <c r="F26" s="71"/>
      <c r="G26" s="71"/>
      <c r="H26" s="71"/>
      <c r="I26" s="71"/>
      <c r="J26" s="6"/>
      <c r="K26" s="3" t="s">
        <v>43</v>
      </c>
      <c r="L26" s="65"/>
      <c r="M26" s="65"/>
      <c r="N26" s="65"/>
      <c r="O26" s="7"/>
      <c r="P26" s="78">
        <v>2287</v>
      </c>
      <c r="Q26" s="79"/>
      <c r="R26" s="79"/>
      <c r="S26" s="79"/>
      <c r="T26" s="79">
        <v>1051</v>
      </c>
      <c r="U26" s="79"/>
      <c r="V26" s="79"/>
      <c r="W26" s="79"/>
      <c r="X26" s="79">
        <v>589</v>
      </c>
      <c r="Y26" s="79"/>
      <c r="Z26" s="79"/>
      <c r="AA26" s="79"/>
      <c r="AB26" s="79">
        <v>366</v>
      </c>
      <c r="AC26" s="79"/>
      <c r="AD26" s="79"/>
      <c r="AE26" s="79"/>
      <c r="AF26" s="79">
        <v>193</v>
      </c>
      <c r="AG26" s="79"/>
      <c r="AH26" s="79"/>
      <c r="AI26" s="79"/>
      <c r="AJ26" s="79">
        <v>50</v>
      </c>
      <c r="AK26" s="79"/>
      <c r="AL26" s="79"/>
      <c r="AM26" s="79"/>
      <c r="AN26" s="79">
        <v>24</v>
      </c>
      <c r="AO26" s="79"/>
      <c r="AP26" s="79"/>
      <c r="AQ26" s="79"/>
      <c r="AR26" s="79">
        <v>13</v>
      </c>
      <c r="AS26" s="79"/>
      <c r="AT26" s="79"/>
      <c r="AU26" s="79"/>
      <c r="AV26" s="79">
        <v>1</v>
      </c>
      <c r="AW26" s="79"/>
      <c r="AX26" s="79"/>
      <c r="AY26" s="76"/>
      <c r="AZ26" s="11"/>
      <c r="BA26" s="3" t="s">
        <v>43</v>
      </c>
    </row>
    <row r="27" spans="5:53" s="20" customFormat="1" ht="21.75" customHeight="1">
      <c r="E27" s="72"/>
      <c r="F27" s="72"/>
      <c r="G27" s="72"/>
      <c r="H27" s="72"/>
      <c r="I27" s="72"/>
      <c r="J27" s="23"/>
      <c r="K27" s="19" t="s">
        <v>146</v>
      </c>
      <c r="L27" s="70"/>
      <c r="M27" s="70"/>
      <c r="N27" s="70"/>
      <c r="O27" s="22"/>
      <c r="P27" s="101">
        <f>SUM(P29+P32)</f>
        <v>2075</v>
      </c>
      <c r="Q27" s="77"/>
      <c r="R27" s="77"/>
      <c r="S27" s="77"/>
      <c r="T27" s="66">
        <f>SUM(T29+T32)</f>
        <v>862</v>
      </c>
      <c r="U27" s="66"/>
      <c r="V27" s="66"/>
      <c r="W27" s="66"/>
      <c r="X27" s="66">
        <f>SUM(X29+X32)</f>
        <v>512</v>
      </c>
      <c r="Y27" s="66"/>
      <c r="Z27" s="66"/>
      <c r="AA27" s="66"/>
      <c r="AB27" s="66">
        <f>SUM(AB29+AB32)</f>
        <v>410</v>
      </c>
      <c r="AC27" s="66"/>
      <c r="AD27" s="66"/>
      <c r="AE27" s="66"/>
      <c r="AF27" s="66">
        <f>SUM(AF29+AF32)</f>
        <v>203</v>
      </c>
      <c r="AG27" s="66"/>
      <c r="AH27" s="66"/>
      <c r="AI27" s="66"/>
      <c r="AJ27" s="66">
        <f>SUM(AJ29+AJ32)</f>
        <v>53</v>
      </c>
      <c r="AK27" s="66"/>
      <c r="AL27" s="66"/>
      <c r="AM27" s="66"/>
      <c r="AN27" s="66">
        <f>SUM(AN29+AN32)</f>
        <v>22</v>
      </c>
      <c r="AO27" s="66"/>
      <c r="AP27" s="66"/>
      <c r="AQ27" s="66"/>
      <c r="AR27" s="66">
        <f>SUM(AR29+AR32)</f>
        <v>12</v>
      </c>
      <c r="AS27" s="66"/>
      <c r="AT27" s="66"/>
      <c r="AU27" s="66"/>
      <c r="AV27" s="66">
        <v>1</v>
      </c>
      <c r="AW27" s="77"/>
      <c r="AX27" s="77"/>
      <c r="AY27" s="77"/>
      <c r="AZ27" s="24"/>
      <c r="BA27" s="19" t="s">
        <v>304</v>
      </c>
    </row>
    <row r="28" spans="15:52" ht="21.75" customHeight="1">
      <c r="O28" s="7"/>
      <c r="P28" s="117">
        <v>0</v>
      </c>
      <c r="Q28" s="118"/>
      <c r="R28" s="118">
        <v>0</v>
      </c>
      <c r="S28" s="118"/>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6"/>
      <c r="AZ28" s="11"/>
    </row>
    <row r="29" spans="1:54" s="20" customFormat="1" ht="21.75" customHeight="1">
      <c r="A29" s="64" t="s">
        <v>39</v>
      </c>
      <c r="B29" s="64"/>
      <c r="C29" s="64"/>
      <c r="D29" s="64"/>
      <c r="E29" s="64"/>
      <c r="F29" s="64"/>
      <c r="G29" s="64"/>
      <c r="H29" s="64"/>
      <c r="I29" s="64"/>
      <c r="J29" s="64"/>
      <c r="K29" s="64"/>
      <c r="L29" s="64"/>
      <c r="O29" s="22"/>
      <c r="P29" s="101">
        <f>SUM(T29:AY29)</f>
        <v>359</v>
      </c>
      <c r="Q29" s="77"/>
      <c r="R29" s="77"/>
      <c r="S29" s="77"/>
      <c r="T29" s="66">
        <v>87</v>
      </c>
      <c r="U29" s="66"/>
      <c r="V29" s="66"/>
      <c r="W29" s="66"/>
      <c r="X29" s="66">
        <v>75</v>
      </c>
      <c r="Y29" s="66"/>
      <c r="Z29" s="66"/>
      <c r="AA29" s="66"/>
      <c r="AB29" s="66">
        <v>120</v>
      </c>
      <c r="AC29" s="66"/>
      <c r="AD29" s="66"/>
      <c r="AE29" s="66"/>
      <c r="AF29" s="66">
        <v>52</v>
      </c>
      <c r="AG29" s="66"/>
      <c r="AH29" s="66"/>
      <c r="AI29" s="66"/>
      <c r="AJ29" s="66">
        <v>12</v>
      </c>
      <c r="AK29" s="66"/>
      <c r="AL29" s="66"/>
      <c r="AM29" s="66"/>
      <c r="AN29" s="66">
        <v>10</v>
      </c>
      <c r="AO29" s="66"/>
      <c r="AP29" s="66"/>
      <c r="AQ29" s="66"/>
      <c r="AR29" s="66">
        <v>3</v>
      </c>
      <c r="AS29" s="66"/>
      <c r="AT29" s="66"/>
      <c r="AU29" s="66"/>
      <c r="AV29" s="77" t="s">
        <v>36</v>
      </c>
      <c r="AW29" s="77"/>
      <c r="AX29" s="77"/>
      <c r="AY29" s="89"/>
      <c r="AZ29" s="86" t="s">
        <v>40</v>
      </c>
      <c r="BA29" s="87"/>
      <c r="BB29" s="87"/>
    </row>
    <row r="30" spans="2:54" ht="21.75" customHeight="1">
      <c r="B30" s="63" t="s">
        <v>301</v>
      </c>
      <c r="C30" s="63"/>
      <c r="D30" s="63"/>
      <c r="E30" s="63"/>
      <c r="F30" s="65" t="s">
        <v>302</v>
      </c>
      <c r="G30" s="65"/>
      <c r="H30" s="65"/>
      <c r="I30" s="65"/>
      <c r="J30" s="65"/>
      <c r="K30" s="65"/>
      <c r="L30" s="65"/>
      <c r="M30" s="65"/>
      <c r="N30" s="65"/>
      <c r="O30" s="7"/>
      <c r="P30" s="78">
        <f>SUM(T30:AY30)</f>
        <v>359</v>
      </c>
      <c r="Q30" s="79"/>
      <c r="R30" s="79"/>
      <c r="S30" s="79"/>
      <c r="T30" s="75">
        <v>87</v>
      </c>
      <c r="U30" s="75"/>
      <c r="V30" s="75"/>
      <c r="W30" s="75"/>
      <c r="X30" s="75">
        <v>75</v>
      </c>
      <c r="Y30" s="75"/>
      <c r="Z30" s="75"/>
      <c r="AA30" s="75"/>
      <c r="AB30" s="75">
        <v>120</v>
      </c>
      <c r="AC30" s="75"/>
      <c r="AD30" s="75"/>
      <c r="AE30" s="75"/>
      <c r="AF30" s="75">
        <v>52</v>
      </c>
      <c r="AG30" s="75"/>
      <c r="AH30" s="75"/>
      <c r="AI30" s="75"/>
      <c r="AJ30" s="75">
        <v>12</v>
      </c>
      <c r="AK30" s="75"/>
      <c r="AL30" s="75"/>
      <c r="AM30" s="75"/>
      <c r="AN30" s="75">
        <v>10</v>
      </c>
      <c r="AO30" s="75"/>
      <c r="AP30" s="75"/>
      <c r="AQ30" s="75"/>
      <c r="AR30" s="75">
        <v>3</v>
      </c>
      <c r="AS30" s="75"/>
      <c r="AT30" s="75"/>
      <c r="AU30" s="75"/>
      <c r="AV30" s="77" t="s">
        <v>36</v>
      </c>
      <c r="AW30" s="77"/>
      <c r="AX30" s="77"/>
      <c r="AY30" s="89"/>
      <c r="AZ30" s="3" t="s">
        <v>45</v>
      </c>
      <c r="BA30" s="2" t="s">
        <v>1</v>
      </c>
      <c r="BB30" s="3" t="s">
        <v>47</v>
      </c>
    </row>
    <row r="31" spans="4:54" ht="21.75" customHeight="1">
      <c r="D31" s="3"/>
      <c r="O31" s="7"/>
      <c r="P31" s="4"/>
      <c r="Q31" s="4"/>
      <c r="R31" s="4"/>
      <c r="S31" s="4"/>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
      <c r="AW31" s="4"/>
      <c r="AX31" s="4"/>
      <c r="AY31" s="4"/>
      <c r="AZ31" s="11"/>
      <c r="BA31" s="12"/>
      <c r="BB31" s="12"/>
    </row>
    <row r="32" spans="1:54" s="20" customFormat="1" ht="21.75" customHeight="1">
      <c r="A32" s="64" t="s">
        <v>41</v>
      </c>
      <c r="B32" s="64"/>
      <c r="C32" s="64"/>
      <c r="D32" s="64"/>
      <c r="E32" s="64"/>
      <c r="F32" s="64"/>
      <c r="G32" s="64"/>
      <c r="H32" s="64"/>
      <c r="I32" s="64"/>
      <c r="J32" s="64"/>
      <c r="K32" s="64"/>
      <c r="L32" s="64"/>
      <c r="O32" s="22"/>
      <c r="P32" s="101">
        <f>SUM(P33:S38)</f>
        <v>1716</v>
      </c>
      <c r="Q32" s="77"/>
      <c r="R32" s="77"/>
      <c r="S32" s="77"/>
      <c r="T32" s="66">
        <f>SUM(T33:W38)</f>
        <v>775</v>
      </c>
      <c r="U32" s="66"/>
      <c r="V32" s="66"/>
      <c r="W32" s="66"/>
      <c r="X32" s="66">
        <f>SUM(X33:AA38)</f>
        <v>437</v>
      </c>
      <c r="Y32" s="66"/>
      <c r="Z32" s="66"/>
      <c r="AA32" s="66"/>
      <c r="AB32" s="66">
        <f>SUM(AB33:AE38)</f>
        <v>290</v>
      </c>
      <c r="AC32" s="66"/>
      <c r="AD32" s="66"/>
      <c r="AE32" s="66"/>
      <c r="AF32" s="66">
        <f>SUM(AF33:AI38)</f>
        <v>151</v>
      </c>
      <c r="AG32" s="66"/>
      <c r="AH32" s="66"/>
      <c r="AI32" s="66"/>
      <c r="AJ32" s="66">
        <f>SUM(AJ33:AM38)</f>
        <v>41</v>
      </c>
      <c r="AK32" s="66"/>
      <c r="AL32" s="66"/>
      <c r="AM32" s="66"/>
      <c r="AN32" s="66">
        <f>SUM(AN33:AQ38)</f>
        <v>12</v>
      </c>
      <c r="AO32" s="66"/>
      <c r="AP32" s="66"/>
      <c r="AQ32" s="66"/>
      <c r="AR32" s="66">
        <f>SUM(AR33:AU38)</f>
        <v>9</v>
      </c>
      <c r="AS32" s="66"/>
      <c r="AT32" s="66"/>
      <c r="AU32" s="66"/>
      <c r="AV32" s="66">
        <f>SUM(AV33:AY38)</f>
        <v>1</v>
      </c>
      <c r="AW32" s="77"/>
      <c r="AX32" s="77"/>
      <c r="AY32" s="77"/>
      <c r="AZ32" s="86" t="s">
        <v>42</v>
      </c>
      <c r="BA32" s="87"/>
      <c r="BB32" s="87"/>
    </row>
    <row r="33" spans="1:54" ht="21.75" customHeight="1">
      <c r="A33" s="3"/>
      <c r="C33" s="3" t="s">
        <v>48</v>
      </c>
      <c r="D33" s="3"/>
      <c r="E33" s="92" t="s">
        <v>5</v>
      </c>
      <c r="F33" s="92"/>
      <c r="G33" s="92"/>
      <c r="H33" s="92"/>
      <c r="I33" s="92"/>
      <c r="J33" s="92"/>
      <c r="K33" s="92"/>
      <c r="L33" s="92"/>
      <c r="M33" s="92"/>
      <c r="N33" s="92"/>
      <c r="O33" s="7"/>
      <c r="P33" s="78">
        <f aca="true" t="shared" si="0" ref="P33:P38">SUM(T33:AY33)</f>
        <v>6</v>
      </c>
      <c r="Q33" s="79"/>
      <c r="R33" s="79"/>
      <c r="S33" s="79"/>
      <c r="T33" s="79">
        <v>1</v>
      </c>
      <c r="U33" s="79"/>
      <c r="V33" s="79"/>
      <c r="W33" s="79"/>
      <c r="X33" s="79">
        <v>2</v>
      </c>
      <c r="Y33" s="79"/>
      <c r="Z33" s="79"/>
      <c r="AA33" s="79"/>
      <c r="AB33" s="66" t="s">
        <v>36</v>
      </c>
      <c r="AC33" s="66"/>
      <c r="AD33" s="66"/>
      <c r="AE33" s="66"/>
      <c r="AF33" s="66" t="s">
        <v>36</v>
      </c>
      <c r="AG33" s="66"/>
      <c r="AH33" s="66"/>
      <c r="AI33" s="66"/>
      <c r="AJ33" s="66" t="s">
        <v>36</v>
      </c>
      <c r="AK33" s="66"/>
      <c r="AL33" s="66"/>
      <c r="AM33" s="66"/>
      <c r="AN33" s="66" t="s">
        <v>36</v>
      </c>
      <c r="AO33" s="66"/>
      <c r="AP33" s="66"/>
      <c r="AQ33" s="66"/>
      <c r="AR33" s="79">
        <v>2</v>
      </c>
      <c r="AS33" s="79"/>
      <c r="AT33" s="79"/>
      <c r="AU33" s="79"/>
      <c r="AV33" s="79">
        <v>1</v>
      </c>
      <c r="AW33" s="79"/>
      <c r="AX33" s="79"/>
      <c r="AY33" s="76"/>
      <c r="AZ33" s="14"/>
      <c r="BA33" s="3" t="s">
        <v>48</v>
      </c>
      <c r="BB33" s="10"/>
    </row>
    <row r="34" spans="1:54" ht="21.75" customHeight="1">
      <c r="A34" s="3"/>
      <c r="C34" s="3" t="s">
        <v>50</v>
      </c>
      <c r="D34" s="3"/>
      <c r="E34" s="92" t="s">
        <v>6</v>
      </c>
      <c r="F34" s="92"/>
      <c r="G34" s="92"/>
      <c r="H34" s="92"/>
      <c r="I34" s="92"/>
      <c r="J34" s="92"/>
      <c r="K34" s="92"/>
      <c r="L34" s="92"/>
      <c r="M34" s="92"/>
      <c r="N34" s="92"/>
      <c r="O34" s="7"/>
      <c r="P34" s="78">
        <f t="shared" si="0"/>
        <v>198</v>
      </c>
      <c r="Q34" s="79"/>
      <c r="R34" s="79"/>
      <c r="S34" s="79"/>
      <c r="T34" s="79">
        <v>110</v>
      </c>
      <c r="U34" s="79"/>
      <c r="V34" s="79"/>
      <c r="W34" s="79"/>
      <c r="X34" s="79">
        <v>54</v>
      </c>
      <c r="Y34" s="79"/>
      <c r="Z34" s="79"/>
      <c r="AA34" s="79"/>
      <c r="AB34" s="79">
        <v>27</v>
      </c>
      <c r="AC34" s="79"/>
      <c r="AD34" s="79"/>
      <c r="AE34" s="79"/>
      <c r="AF34" s="79">
        <v>3</v>
      </c>
      <c r="AG34" s="79"/>
      <c r="AH34" s="79"/>
      <c r="AI34" s="79"/>
      <c r="AJ34" s="79">
        <v>2</v>
      </c>
      <c r="AK34" s="79"/>
      <c r="AL34" s="79"/>
      <c r="AM34" s="79"/>
      <c r="AN34" s="75">
        <v>2</v>
      </c>
      <c r="AO34" s="75"/>
      <c r="AP34" s="75"/>
      <c r="AQ34" s="75"/>
      <c r="AR34" s="66" t="s">
        <v>36</v>
      </c>
      <c r="AS34" s="66"/>
      <c r="AT34" s="66"/>
      <c r="AU34" s="66"/>
      <c r="AV34" s="77" t="s">
        <v>36</v>
      </c>
      <c r="AW34" s="77"/>
      <c r="AX34" s="77"/>
      <c r="AY34" s="89"/>
      <c r="AZ34" s="14"/>
      <c r="BA34" s="3" t="s">
        <v>50</v>
      </c>
      <c r="BB34" s="10"/>
    </row>
    <row r="35" spans="1:54" ht="21.75" customHeight="1">
      <c r="A35" s="3"/>
      <c r="C35" s="3" t="s">
        <v>141</v>
      </c>
      <c r="D35" s="3"/>
      <c r="E35" s="92" t="s">
        <v>7</v>
      </c>
      <c r="F35" s="92"/>
      <c r="G35" s="92"/>
      <c r="H35" s="92"/>
      <c r="I35" s="92"/>
      <c r="J35" s="92"/>
      <c r="K35" s="92"/>
      <c r="L35" s="92"/>
      <c r="M35" s="92"/>
      <c r="N35" s="92"/>
      <c r="O35" s="7"/>
      <c r="P35" s="78">
        <f t="shared" si="0"/>
        <v>694</v>
      </c>
      <c r="Q35" s="79"/>
      <c r="R35" s="79"/>
      <c r="S35" s="79"/>
      <c r="T35" s="79">
        <v>302</v>
      </c>
      <c r="U35" s="79"/>
      <c r="V35" s="79"/>
      <c r="W35" s="79"/>
      <c r="X35" s="79">
        <v>161</v>
      </c>
      <c r="Y35" s="79"/>
      <c r="Z35" s="79"/>
      <c r="AA35" s="79"/>
      <c r="AB35" s="79">
        <v>122</v>
      </c>
      <c r="AC35" s="79"/>
      <c r="AD35" s="79"/>
      <c r="AE35" s="79"/>
      <c r="AF35" s="79">
        <v>79</v>
      </c>
      <c r="AG35" s="79"/>
      <c r="AH35" s="79"/>
      <c r="AI35" s="79"/>
      <c r="AJ35" s="79">
        <v>22</v>
      </c>
      <c r="AK35" s="79"/>
      <c r="AL35" s="79"/>
      <c r="AM35" s="79"/>
      <c r="AN35" s="75">
        <v>6</v>
      </c>
      <c r="AO35" s="75"/>
      <c r="AP35" s="75"/>
      <c r="AQ35" s="75"/>
      <c r="AR35" s="75">
        <v>2</v>
      </c>
      <c r="AS35" s="75"/>
      <c r="AT35" s="75"/>
      <c r="AU35" s="75"/>
      <c r="AV35" s="77" t="s">
        <v>36</v>
      </c>
      <c r="AW35" s="77"/>
      <c r="AX35" s="77"/>
      <c r="AY35" s="89"/>
      <c r="AZ35" s="14"/>
      <c r="BA35" s="3" t="s">
        <v>141</v>
      </c>
      <c r="BB35" s="10"/>
    </row>
    <row r="36" spans="1:54" ht="21.75" customHeight="1">
      <c r="A36" s="3"/>
      <c r="C36" s="3" t="s">
        <v>142</v>
      </c>
      <c r="D36" s="3"/>
      <c r="E36" s="92" t="s">
        <v>8</v>
      </c>
      <c r="F36" s="92"/>
      <c r="G36" s="92"/>
      <c r="H36" s="92"/>
      <c r="I36" s="92"/>
      <c r="J36" s="92"/>
      <c r="K36" s="92"/>
      <c r="L36" s="92"/>
      <c r="M36" s="92"/>
      <c r="N36" s="92"/>
      <c r="O36" s="7"/>
      <c r="P36" s="78">
        <f t="shared" si="0"/>
        <v>90</v>
      </c>
      <c r="Q36" s="79"/>
      <c r="R36" s="79"/>
      <c r="S36" s="79"/>
      <c r="T36" s="79">
        <v>28</v>
      </c>
      <c r="U36" s="79"/>
      <c r="V36" s="79"/>
      <c r="W36" s="79"/>
      <c r="X36" s="79">
        <v>29</v>
      </c>
      <c r="Y36" s="79"/>
      <c r="Z36" s="79"/>
      <c r="AA36" s="79"/>
      <c r="AB36" s="79">
        <v>12</v>
      </c>
      <c r="AC36" s="79"/>
      <c r="AD36" s="79"/>
      <c r="AE36" s="79"/>
      <c r="AF36" s="79">
        <v>18</v>
      </c>
      <c r="AG36" s="79"/>
      <c r="AH36" s="79"/>
      <c r="AI36" s="79"/>
      <c r="AJ36" s="79">
        <v>3</v>
      </c>
      <c r="AK36" s="79"/>
      <c r="AL36" s="79"/>
      <c r="AM36" s="79"/>
      <c r="AN36" s="66" t="s">
        <v>36</v>
      </c>
      <c r="AO36" s="66"/>
      <c r="AP36" s="66"/>
      <c r="AQ36" s="66"/>
      <c r="AR36" s="66" t="s">
        <v>36</v>
      </c>
      <c r="AS36" s="66"/>
      <c r="AT36" s="66"/>
      <c r="AU36" s="66"/>
      <c r="AV36" s="77" t="s">
        <v>36</v>
      </c>
      <c r="AW36" s="77"/>
      <c r="AX36" s="77"/>
      <c r="AY36" s="89"/>
      <c r="AZ36" s="14"/>
      <c r="BA36" s="3" t="s">
        <v>142</v>
      </c>
      <c r="BB36" s="10"/>
    </row>
    <row r="37" spans="1:54" ht="21.75" customHeight="1">
      <c r="A37" s="3"/>
      <c r="C37" s="3" t="s">
        <v>143</v>
      </c>
      <c r="D37" s="3"/>
      <c r="E37" s="92" t="s">
        <v>3</v>
      </c>
      <c r="F37" s="92"/>
      <c r="G37" s="92"/>
      <c r="H37" s="92"/>
      <c r="I37" s="92"/>
      <c r="J37" s="92"/>
      <c r="K37" s="92"/>
      <c r="L37" s="92"/>
      <c r="M37" s="92"/>
      <c r="N37" s="92"/>
      <c r="O37" s="7"/>
      <c r="P37" s="78">
        <f t="shared" si="0"/>
        <v>149</v>
      </c>
      <c r="Q37" s="79"/>
      <c r="R37" s="79"/>
      <c r="S37" s="79"/>
      <c r="T37" s="79">
        <v>78</v>
      </c>
      <c r="U37" s="79"/>
      <c r="V37" s="79"/>
      <c r="W37" s="79"/>
      <c r="X37" s="79">
        <v>41</v>
      </c>
      <c r="Y37" s="79"/>
      <c r="Z37" s="79"/>
      <c r="AA37" s="79"/>
      <c r="AB37" s="79">
        <v>19</v>
      </c>
      <c r="AC37" s="79"/>
      <c r="AD37" s="79"/>
      <c r="AE37" s="79"/>
      <c r="AF37" s="79">
        <v>7</v>
      </c>
      <c r="AG37" s="79"/>
      <c r="AH37" s="79"/>
      <c r="AI37" s="79"/>
      <c r="AJ37" s="79">
        <v>2</v>
      </c>
      <c r="AK37" s="79"/>
      <c r="AL37" s="79"/>
      <c r="AM37" s="79"/>
      <c r="AN37" s="66" t="s">
        <v>36</v>
      </c>
      <c r="AO37" s="66"/>
      <c r="AP37" s="66"/>
      <c r="AQ37" s="66"/>
      <c r="AR37" s="75">
        <v>2</v>
      </c>
      <c r="AS37" s="75"/>
      <c r="AT37" s="75"/>
      <c r="AU37" s="75"/>
      <c r="AV37" s="77" t="s">
        <v>36</v>
      </c>
      <c r="AW37" s="77"/>
      <c r="AX37" s="77"/>
      <c r="AY37" s="89"/>
      <c r="AZ37" s="14"/>
      <c r="BA37" s="3" t="s">
        <v>143</v>
      </c>
      <c r="BB37" s="10"/>
    </row>
    <row r="38" spans="1:54" ht="21.75" customHeight="1" thickBot="1">
      <c r="A38" s="3"/>
      <c r="C38" s="3" t="s">
        <v>144</v>
      </c>
      <c r="D38" s="3"/>
      <c r="E38" s="91" t="s">
        <v>9</v>
      </c>
      <c r="F38" s="91"/>
      <c r="G38" s="91"/>
      <c r="H38" s="91"/>
      <c r="I38" s="91"/>
      <c r="J38" s="91"/>
      <c r="K38" s="91"/>
      <c r="L38" s="91"/>
      <c r="M38" s="91"/>
      <c r="N38" s="91"/>
      <c r="O38" s="18"/>
      <c r="P38" s="78">
        <f t="shared" si="0"/>
        <v>579</v>
      </c>
      <c r="Q38" s="79"/>
      <c r="R38" s="79"/>
      <c r="S38" s="79"/>
      <c r="T38" s="102">
        <v>256</v>
      </c>
      <c r="U38" s="102"/>
      <c r="V38" s="102"/>
      <c r="W38" s="102"/>
      <c r="X38" s="102">
        <v>150</v>
      </c>
      <c r="Y38" s="102"/>
      <c r="Z38" s="102"/>
      <c r="AA38" s="102"/>
      <c r="AB38" s="102">
        <v>110</v>
      </c>
      <c r="AC38" s="102"/>
      <c r="AD38" s="102"/>
      <c r="AE38" s="102"/>
      <c r="AF38" s="102">
        <v>44</v>
      </c>
      <c r="AG38" s="102"/>
      <c r="AH38" s="102"/>
      <c r="AI38" s="102"/>
      <c r="AJ38" s="102">
        <v>12</v>
      </c>
      <c r="AK38" s="102"/>
      <c r="AL38" s="102"/>
      <c r="AM38" s="102"/>
      <c r="AN38" s="102">
        <v>4</v>
      </c>
      <c r="AO38" s="102"/>
      <c r="AP38" s="102"/>
      <c r="AQ38" s="102"/>
      <c r="AR38" s="102">
        <v>3</v>
      </c>
      <c r="AS38" s="102"/>
      <c r="AT38" s="102"/>
      <c r="AU38" s="102"/>
      <c r="AV38" s="77" t="s">
        <v>36</v>
      </c>
      <c r="AW38" s="77"/>
      <c r="AX38" s="77"/>
      <c r="AY38" s="89"/>
      <c r="AZ38" s="15"/>
      <c r="BA38" s="3" t="s">
        <v>144</v>
      </c>
      <c r="BB38" s="16"/>
    </row>
    <row r="39" spans="1:54" ht="21.75" customHeight="1">
      <c r="A39" s="9"/>
      <c r="B39" s="80" t="s">
        <v>288</v>
      </c>
      <c r="C39" s="80"/>
      <c r="D39" s="80"/>
      <c r="E39" s="80"/>
      <c r="F39" s="80"/>
      <c r="G39" s="80"/>
      <c r="H39" s="80"/>
      <c r="I39" s="80"/>
      <c r="J39" s="80"/>
      <c r="K39" s="80"/>
      <c r="L39" s="80"/>
      <c r="M39" s="80"/>
      <c r="N39" s="80"/>
      <c r="O39" s="80"/>
      <c r="P39" s="80"/>
      <c r="Q39" s="80"/>
      <c r="R39" s="80"/>
      <c r="S39" s="80"/>
      <c r="T39" s="80"/>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113" t="s">
        <v>287</v>
      </c>
      <c r="AW39" s="113"/>
      <c r="AX39" s="113"/>
      <c r="AY39" s="113"/>
      <c r="AZ39" s="113"/>
      <c r="BA39" s="113"/>
      <c r="BB39" s="113"/>
    </row>
    <row r="40" spans="1:54" ht="21.75" customHeight="1">
      <c r="A40" s="3"/>
      <c r="B40" s="119" t="s">
        <v>297</v>
      </c>
      <c r="C40" s="119"/>
      <c r="D40" s="119"/>
      <c r="E40" s="119"/>
      <c r="F40" s="119"/>
      <c r="G40" s="119"/>
      <c r="H40" s="119"/>
      <c r="I40" s="119"/>
      <c r="J40" s="119"/>
      <c r="K40" s="119"/>
      <c r="L40" s="119"/>
      <c r="M40" s="119"/>
      <c r="N40" s="119"/>
      <c r="O40" s="119"/>
      <c r="P40" s="119"/>
      <c r="Q40" s="119"/>
      <c r="R40" s="119"/>
      <c r="S40" s="119"/>
      <c r="T40" s="119"/>
      <c r="U40" s="17"/>
      <c r="AX40" s="85" t="s">
        <v>30</v>
      </c>
      <c r="AY40" s="85"/>
      <c r="AZ40" s="85"/>
      <c r="BA40" s="85"/>
      <c r="BB40" s="85"/>
    </row>
    <row r="41" spans="2:23" ht="21.75" customHeight="1">
      <c r="B41" s="83" t="s">
        <v>296</v>
      </c>
      <c r="C41" s="83"/>
      <c r="D41" s="83"/>
      <c r="E41" s="83"/>
      <c r="F41" s="83"/>
      <c r="G41" s="83"/>
      <c r="H41" s="83"/>
      <c r="I41" s="83"/>
      <c r="J41" s="83"/>
      <c r="K41" s="83"/>
      <c r="L41" s="83"/>
      <c r="M41" s="83"/>
      <c r="N41" s="83"/>
      <c r="O41" s="83"/>
      <c r="P41" s="83"/>
      <c r="Q41" s="83"/>
      <c r="R41" s="83"/>
      <c r="S41" s="83"/>
      <c r="T41" s="83"/>
      <c r="U41" s="83"/>
      <c r="V41" s="83"/>
      <c r="W41" s="83"/>
    </row>
  </sheetData>
  <sheetProtection/>
  <mergeCells count="325">
    <mergeCell ref="B41:W41"/>
    <mergeCell ref="B19:W19"/>
    <mergeCell ref="AV39:BB39"/>
    <mergeCell ref="AG6:AI6"/>
    <mergeCell ref="AS17:AU17"/>
    <mergeCell ref="P17:Q17"/>
    <mergeCell ref="R17:T17"/>
    <mergeCell ref="U17:W17"/>
    <mergeCell ref="X17:AA17"/>
    <mergeCell ref="AN6:AO6"/>
    <mergeCell ref="B40:T40"/>
    <mergeCell ref="P16:Q16"/>
    <mergeCell ref="R16:T16"/>
    <mergeCell ref="U16:W16"/>
    <mergeCell ref="X16:AA16"/>
    <mergeCell ref="AB15:AC15"/>
    <mergeCell ref="AB28:AC28"/>
    <mergeCell ref="AR26:AU26"/>
    <mergeCell ref="AV26:AY26"/>
    <mergeCell ref="AP6:AR6"/>
    <mergeCell ref="AS6:AU6"/>
    <mergeCell ref="AS14:AU14"/>
    <mergeCell ref="AD15:AF15"/>
    <mergeCell ref="P28:Q28"/>
    <mergeCell ref="R28:S28"/>
    <mergeCell ref="T28:U28"/>
    <mergeCell ref="V28:W28"/>
    <mergeCell ref="X28:Y28"/>
    <mergeCell ref="Z28:AA28"/>
    <mergeCell ref="A1:AA1"/>
    <mergeCell ref="AY3:BB3"/>
    <mergeCell ref="A2:AA2"/>
    <mergeCell ref="AB2:BB2"/>
    <mergeCell ref="A3:I3"/>
    <mergeCell ref="AX19:BB19"/>
    <mergeCell ref="AV16:AY16"/>
    <mergeCell ref="AS16:AU16"/>
    <mergeCell ref="AV18:BB18"/>
    <mergeCell ref="AR25:AU25"/>
    <mergeCell ref="AB22:BB22"/>
    <mergeCell ref="AB24:AE24"/>
    <mergeCell ref="AF24:AI24"/>
    <mergeCell ref="AJ24:AM24"/>
    <mergeCell ref="AB16:AC16"/>
    <mergeCell ref="AD16:AF16"/>
    <mergeCell ref="AV17:AY17"/>
    <mergeCell ref="AB17:AC17"/>
    <mergeCell ref="AD17:AF17"/>
    <mergeCell ref="AG17:AI17"/>
    <mergeCell ref="AJ17:AM17"/>
    <mergeCell ref="AN17:AO17"/>
    <mergeCell ref="AP17:AR17"/>
    <mergeCell ref="AV6:AY6"/>
    <mergeCell ref="AN8:AO8"/>
    <mergeCell ref="AN16:AO16"/>
    <mergeCell ref="AN15:AO15"/>
    <mergeCell ref="AP16:AR16"/>
    <mergeCell ref="AN11:AO11"/>
    <mergeCell ref="AV15:AY15"/>
    <mergeCell ref="AP15:AR15"/>
    <mergeCell ref="AS15:AU15"/>
    <mergeCell ref="AV14:AY14"/>
    <mergeCell ref="AG15:AI15"/>
    <mergeCell ref="AJ15:AM15"/>
    <mergeCell ref="P15:Q15"/>
    <mergeCell ref="R15:T15"/>
    <mergeCell ref="U15:W15"/>
    <mergeCell ref="X15:AA15"/>
    <mergeCell ref="AJ14:AM14"/>
    <mergeCell ref="AN14:AO14"/>
    <mergeCell ref="AB8:AC8"/>
    <mergeCell ref="AD8:AF8"/>
    <mergeCell ref="AG8:AI8"/>
    <mergeCell ref="AJ8:AM8"/>
    <mergeCell ref="AP13:AR13"/>
    <mergeCell ref="AS13:AU13"/>
    <mergeCell ref="P14:Q14"/>
    <mergeCell ref="R14:T14"/>
    <mergeCell ref="U14:W14"/>
    <mergeCell ref="X14:AA14"/>
    <mergeCell ref="AB14:AC14"/>
    <mergeCell ref="AD14:AF14"/>
    <mergeCell ref="AG14:AI14"/>
    <mergeCell ref="AP14:AR14"/>
    <mergeCell ref="P13:Q13"/>
    <mergeCell ref="R13:T13"/>
    <mergeCell ref="U13:W13"/>
    <mergeCell ref="X13:AA13"/>
    <mergeCell ref="AV13:AY13"/>
    <mergeCell ref="AB13:AC13"/>
    <mergeCell ref="AD13:AF13"/>
    <mergeCell ref="AG13:AI13"/>
    <mergeCell ref="AJ13:AM13"/>
    <mergeCell ref="AN13:AO13"/>
    <mergeCell ref="AZ11:BB11"/>
    <mergeCell ref="AV11:AY11"/>
    <mergeCell ref="AP8:AR8"/>
    <mergeCell ref="AS8:AU8"/>
    <mergeCell ref="AV8:AY8"/>
    <mergeCell ref="AP11:AR11"/>
    <mergeCell ref="AS11:AU11"/>
    <mergeCell ref="AV9:AY9"/>
    <mergeCell ref="AP9:AR9"/>
    <mergeCell ref="AS9:AU9"/>
    <mergeCell ref="AP12:AR12"/>
    <mergeCell ref="AS12:AU12"/>
    <mergeCell ref="AV12:AY12"/>
    <mergeCell ref="AB12:AC12"/>
    <mergeCell ref="AD12:AF12"/>
    <mergeCell ref="AG12:AI12"/>
    <mergeCell ref="AJ12:AM12"/>
    <mergeCell ref="AN12:AO12"/>
    <mergeCell ref="AJ11:AM11"/>
    <mergeCell ref="P11:Q11"/>
    <mergeCell ref="R11:T11"/>
    <mergeCell ref="U11:W11"/>
    <mergeCell ref="X11:AA11"/>
    <mergeCell ref="X12:AA12"/>
    <mergeCell ref="X9:AA9"/>
    <mergeCell ref="AB9:AC9"/>
    <mergeCell ref="AD9:AF9"/>
    <mergeCell ref="AG9:AI9"/>
    <mergeCell ref="AB11:AC11"/>
    <mergeCell ref="AD11:AF11"/>
    <mergeCell ref="AG11:AI11"/>
    <mergeCell ref="AZ4:BB5"/>
    <mergeCell ref="P8:Q8"/>
    <mergeCell ref="P4:AA4"/>
    <mergeCell ref="AB4:AM4"/>
    <mergeCell ref="AN4:AY4"/>
    <mergeCell ref="AS5:AU5"/>
    <mergeCell ref="AV5:AY5"/>
    <mergeCell ref="AP5:AR5"/>
    <mergeCell ref="AZ6:BB6"/>
    <mergeCell ref="AZ8:BB8"/>
    <mergeCell ref="A4:D5"/>
    <mergeCell ref="E4:O5"/>
    <mergeCell ref="P38:S38"/>
    <mergeCell ref="T38:W38"/>
    <mergeCell ref="P9:Q9"/>
    <mergeCell ref="R9:T9"/>
    <mergeCell ref="U9:W9"/>
    <mergeCell ref="P12:Q12"/>
    <mergeCell ref="R12:T12"/>
    <mergeCell ref="U12:W12"/>
    <mergeCell ref="AF37:AI37"/>
    <mergeCell ref="AJ37:AM37"/>
    <mergeCell ref="AN37:AQ37"/>
    <mergeCell ref="AR37:AU37"/>
    <mergeCell ref="AV37:AY37"/>
    <mergeCell ref="AN38:AQ38"/>
    <mergeCell ref="AF38:AI38"/>
    <mergeCell ref="AJ38:AM38"/>
    <mergeCell ref="AJ36:AM36"/>
    <mergeCell ref="AN36:AQ36"/>
    <mergeCell ref="AR36:AU36"/>
    <mergeCell ref="AV36:AY36"/>
    <mergeCell ref="AR38:AU38"/>
    <mergeCell ref="AV38:AY38"/>
    <mergeCell ref="AJ35:AM35"/>
    <mergeCell ref="AN35:AQ35"/>
    <mergeCell ref="AR35:AU35"/>
    <mergeCell ref="AN34:AQ34"/>
    <mergeCell ref="AV35:AY35"/>
    <mergeCell ref="P36:S36"/>
    <mergeCell ref="T36:W36"/>
    <mergeCell ref="X36:AA36"/>
    <mergeCell ref="AB36:AE36"/>
    <mergeCell ref="AF36:AI36"/>
    <mergeCell ref="AR33:AU33"/>
    <mergeCell ref="P34:S34"/>
    <mergeCell ref="T34:W34"/>
    <mergeCell ref="X34:AA34"/>
    <mergeCell ref="AB34:AE34"/>
    <mergeCell ref="AF34:AI34"/>
    <mergeCell ref="AJ34:AM34"/>
    <mergeCell ref="T33:W33"/>
    <mergeCell ref="AR34:AU34"/>
    <mergeCell ref="AJ33:AM33"/>
    <mergeCell ref="AV30:AY30"/>
    <mergeCell ref="AB32:AE32"/>
    <mergeCell ref="AF32:AI32"/>
    <mergeCell ref="AJ32:AM32"/>
    <mergeCell ref="AN32:AQ32"/>
    <mergeCell ref="AR32:AU32"/>
    <mergeCell ref="AV32:AY32"/>
    <mergeCell ref="AF30:AI30"/>
    <mergeCell ref="AJ30:AM30"/>
    <mergeCell ref="AN30:AQ30"/>
    <mergeCell ref="AF33:AI33"/>
    <mergeCell ref="E38:N38"/>
    <mergeCell ref="E34:N34"/>
    <mergeCell ref="T35:W35"/>
    <mergeCell ref="X35:AA35"/>
    <mergeCell ref="AB35:AE35"/>
    <mergeCell ref="AF35:AI35"/>
    <mergeCell ref="P37:S37"/>
    <mergeCell ref="T37:W37"/>
    <mergeCell ref="X37:AA37"/>
    <mergeCell ref="P33:S33"/>
    <mergeCell ref="AB30:AE30"/>
    <mergeCell ref="B39:T39"/>
    <mergeCell ref="X33:AA33"/>
    <mergeCell ref="AB33:AE33"/>
    <mergeCell ref="AB37:AE37"/>
    <mergeCell ref="X38:AA38"/>
    <mergeCell ref="AB38:AE38"/>
    <mergeCell ref="A32:L32"/>
    <mergeCell ref="AB29:AE29"/>
    <mergeCell ref="X30:AA30"/>
    <mergeCell ref="AR30:AU30"/>
    <mergeCell ref="AJ29:AM29"/>
    <mergeCell ref="AN29:AQ29"/>
    <mergeCell ref="P32:S32"/>
    <mergeCell ref="T32:W32"/>
    <mergeCell ref="X32:AA32"/>
    <mergeCell ref="T26:W26"/>
    <mergeCell ref="X27:AA27"/>
    <mergeCell ref="X26:AA26"/>
    <mergeCell ref="AR29:AU29"/>
    <mergeCell ref="AV29:AY29"/>
    <mergeCell ref="P30:S30"/>
    <mergeCell ref="T30:W30"/>
    <mergeCell ref="P29:S29"/>
    <mergeCell ref="T29:W29"/>
    <mergeCell ref="X29:AA29"/>
    <mergeCell ref="E37:N37"/>
    <mergeCell ref="E33:N33"/>
    <mergeCell ref="E35:N35"/>
    <mergeCell ref="E36:N36"/>
    <mergeCell ref="L26:N26"/>
    <mergeCell ref="AN33:AQ33"/>
    <mergeCell ref="P35:S35"/>
    <mergeCell ref="AF29:AI29"/>
    <mergeCell ref="P27:S27"/>
    <mergeCell ref="T27:W27"/>
    <mergeCell ref="AN26:AQ26"/>
    <mergeCell ref="AB25:AE25"/>
    <mergeCell ref="AF25:AI25"/>
    <mergeCell ref="AJ25:AM25"/>
    <mergeCell ref="AN25:AQ25"/>
    <mergeCell ref="AJ26:AM26"/>
    <mergeCell ref="AF26:AI26"/>
    <mergeCell ref="AB26:AE26"/>
    <mergeCell ref="AN24:AQ24"/>
    <mergeCell ref="AR24:AU24"/>
    <mergeCell ref="AG5:AI5"/>
    <mergeCell ref="AJ5:AM5"/>
    <mergeCell ref="AN5:AO5"/>
    <mergeCell ref="AJ6:AM6"/>
    <mergeCell ref="AJ9:AM9"/>
    <mergeCell ref="AN9:AO9"/>
    <mergeCell ref="AG16:AI16"/>
    <mergeCell ref="AJ16:AM16"/>
    <mergeCell ref="X6:AA6"/>
    <mergeCell ref="AB5:AC5"/>
    <mergeCell ref="AD5:AF5"/>
    <mergeCell ref="X5:AA5"/>
    <mergeCell ref="AB6:AC6"/>
    <mergeCell ref="AD6:AF6"/>
    <mergeCell ref="P6:Q6"/>
    <mergeCell ref="P5:Q5"/>
    <mergeCell ref="R5:T5"/>
    <mergeCell ref="U5:W5"/>
    <mergeCell ref="R6:T6"/>
    <mergeCell ref="U6:W6"/>
    <mergeCell ref="G6:L6"/>
    <mergeCell ref="E17:N17"/>
    <mergeCell ref="E16:N16"/>
    <mergeCell ref="E12:N12"/>
    <mergeCell ref="E13:N13"/>
    <mergeCell ref="E14:N14"/>
    <mergeCell ref="E15:N15"/>
    <mergeCell ref="A8:L8"/>
    <mergeCell ref="A11:L11"/>
    <mergeCell ref="F9:N9"/>
    <mergeCell ref="AY23:BB23"/>
    <mergeCell ref="AX40:BB40"/>
    <mergeCell ref="AZ29:BB29"/>
    <mergeCell ref="AZ32:BB32"/>
    <mergeCell ref="AV24:AY24"/>
    <mergeCell ref="AZ24:BB24"/>
    <mergeCell ref="AV25:AY25"/>
    <mergeCell ref="AV33:AY33"/>
    <mergeCell ref="AV34:AY34"/>
    <mergeCell ref="AV27:AY27"/>
    <mergeCell ref="AJ28:AK28"/>
    <mergeCell ref="R8:T8"/>
    <mergeCell ref="U8:W8"/>
    <mergeCell ref="X8:AA8"/>
    <mergeCell ref="P26:S26"/>
    <mergeCell ref="B18:T18"/>
    <mergeCell ref="X24:AA24"/>
    <mergeCell ref="A22:AA22"/>
    <mergeCell ref="E25:I25"/>
    <mergeCell ref="A24:D24"/>
    <mergeCell ref="AT28:AU28"/>
    <mergeCell ref="AV28:AW28"/>
    <mergeCell ref="AX28:AY28"/>
    <mergeCell ref="AR27:AU27"/>
    <mergeCell ref="AL28:AM28"/>
    <mergeCell ref="AN28:AO28"/>
    <mergeCell ref="AP28:AQ28"/>
    <mergeCell ref="AR28:AS28"/>
    <mergeCell ref="AN27:AQ27"/>
    <mergeCell ref="AJ27:AM27"/>
    <mergeCell ref="E24:O24"/>
    <mergeCell ref="P24:S24"/>
    <mergeCell ref="T24:W24"/>
    <mergeCell ref="L27:N27"/>
    <mergeCell ref="E26:I26"/>
    <mergeCell ref="E27:I27"/>
    <mergeCell ref="P25:S25"/>
    <mergeCell ref="T25:W25"/>
    <mergeCell ref="X25:AA25"/>
    <mergeCell ref="B9:E9"/>
    <mergeCell ref="A29:L29"/>
    <mergeCell ref="B30:E30"/>
    <mergeCell ref="F30:N30"/>
    <mergeCell ref="AB27:AE27"/>
    <mergeCell ref="AF27:AI27"/>
    <mergeCell ref="AD28:AE28"/>
    <mergeCell ref="AF28:AG28"/>
    <mergeCell ref="AH28:AI28"/>
    <mergeCell ref="B20:W20"/>
  </mergeCells>
  <printOptions horizontalCentered="1"/>
  <pageMargins left="0.5905511811023623" right="0.5905511811023623" top="0.3937007874015748" bottom="0.3937007874015748" header="0.5118110236220472" footer="0.5118110236220472"/>
  <pageSetup horizontalDpi="300" verticalDpi="300" orientation="portrait" paperSize="9" scale="93" r:id="rId1"/>
  <colBreaks count="1" manualBreakCount="1">
    <brk id="27" max="65535" man="1"/>
  </colBreaks>
</worksheet>
</file>

<file path=xl/worksheets/sheet3.xml><?xml version="1.0" encoding="utf-8"?>
<worksheet xmlns="http://schemas.openxmlformats.org/spreadsheetml/2006/main" xmlns:r="http://schemas.openxmlformats.org/officeDocument/2006/relationships">
  <dimension ref="A1:BR100"/>
  <sheetViews>
    <sheetView showGridLines="0" zoomScale="75" zoomScaleNormal="75" zoomScaleSheetLayoutView="75" zoomScalePageLayoutView="0" workbookViewId="0" topLeftCell="A1">
      <selection activeCell="A1" sqref="A1:AK1"/>
    </sheetView>
  </sheetViews>
  <sheetFormatPr defaultColWidth="3.625" defaultRowHeight="21.75" customHeight="1"/>
  <cols>
    <col min="1" max="1" width="4.125" style="2" customWidth="1"/>
    <col min="2" max="2" width="3.625" style="2" customWidth="1"/>
    <col min="3" max="3" width="0.875" style="2" customWidth="1"/>
    <col min="4" max="4" width="5.625" style="2" customWidth="1"/>
    <col min="5" max="6" width="0.875" style="2" customWidth="1"/>
    <col min="7" max="16" width="3.625" style="2" customWidth="1"/>
    <col min="17" max="17" width="1.625" style="2" customWidth="1"/>
    <col min="18" max="67" width="3.625" style="2" customWidth="1"/>
    <col min="68" max="70" width="4.125" style="2" customWidth="1"/>
    <col min="71" max="16384" width="3.625" style="2" customWidth="1"/>
  </cols>
  <sheetData>
    <row r="1" spans="1:70" s="49" customFormat="1" ht="21.75" customHeight="1">
      <c r="A1" s="134" t="s">
        <v>149</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43" t="s">
        <v>150</v>
      </c>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row>
    <row r="2" spans="1:70" ht="21.75" customHeight="1" thickBot="1">
      <c r="A2" s="135" t="s">
        <v>286</v>
      </c>
      <c r="B2" s="135"/>
      <c r="C2" s="135"/>
      <c r="D2" s="135"/>
      <c r="E2" s="135"/>
      <c r="F2" s="135"/>
      <c r="G2" s="135"/>
      <c r="H2" s="135"/>
      <c r="I2" s="52"/>
      <c r="J2" s="52"/>
      <c r="K2" s="52"/>
      <c r="L2" s="52"/>
      <c r="M2" s="52"/>
      <c r="N2" s="52"/>
      <c r="O2" s="52"/>
      <c r="BO2" s="84" t="s">
        <v>151</v>
      </c>
      <c r="BP2" s="144"/>
      <c r="BQ2" s="144"/>
      <c r="BR2" s="144"/>
    </row>
    <row r="3" spans="1:70" ht="21.75" customHeight="1">
      <c r="A3" s="103" t="s">
        <v>152</v>
      </c>
      <c r="B3" s="103"/>
      <c r="C3" s="103"/>
      <c r="D3" s="103"/>
      <c r="E3" s="104"/>
      <c r="F3" s="107" t="s">
        <v>153</v>
      </c>
      <c r="G3" s="126"/>
      <c r="H3" s="126"/>
      <c r="I3" s="126"/>
      <c r="J3" s="126"/>
      <c r="K3" s="126"/>
      <c r="L3" s="126"/>
      <c r="M3" s="126"/>
      <c r="N3" s="126"/>
      <c r="O3" s="126"/>
      <c r="P3" s="126"/>
      <c r="Q3" s="127"/>
      <c r="R3" s="131" t="s">
        <v>154</v>
      </c>
      <c r="S3" s="131"/>
      <c r="T3" s="131"/>
      <c r="U3" s="131"/>
      <c r="V3" s="131"/>
      <c r="W3" s="131"/>
      <c r="X3" s="131"/>
      <c r="Y3" s="131"/>
      <c r="Z3" s="131"/>
      <c r="AA3" s="131"/>
      <c r="AB3" s="131" t="s">
        <v>155</v>
      </c>
      <c r="AC3" s="131"/>
      <c r="AD3" s="131"/>
      <c r="AE3" s="131"/>
      <c r="AF3" s="131"/>
      <c r="AG3" s="131"/>
      <c r="AH3" s="131"/>
      <c r="AI3" s="131"/>
      <c r="AJ3" s="131"/>
      <c r="AK3" s="107"/>
      <c r="AL3" s="104" t="s">
        <v>156</v>
      </c>
      <c r="AM3" s="131"/>
      <c r="AN3" s="131"/>
      <c r="AO3" s="131"/>
      <c r="AP3" s="131"/>
      <c r="AQ3" s="131"/>
      <c r="AR3" s="131"/>
      <c r="AS3" s="131"/>
      <c r="AT3" s="131"/>
      <c r="AU3" s="131"/>
      <c r="AV3" s="131" t="s">
        <v>157</v>
      </c>
      <c r="AW3" s="131"/>
      <c r="AX3" s="131"/>
      <c r="AY3" s="131"/>
      <c r="AZ3" s="131"/>
      <c r="BA3" s="131"/>
      <c r="BB3" s="131"/>
      <c r="BC3" s="131"/>
      <c r="BD3" s="131"/>
      <c r="BE3" s="131"/>
      <c r="BF3" s="131" t="s">
        <v>158</v>
      </c>
      <c r="BG3" s="131"/>
      <c r="BH3" s="131"/>
      <c r="BI3" s="131"/>
      <c r="BJ3" s="131"/>
      <c r="BK3" s="131"/>
      <c r="BL3" s="131"/>
      <c r="BM3" s="131"/>
      <c r="BN3" s="131"/>
      <c r="BO3" s="131"/>
      <c r="BP3" s="145" t="s">
        <v>152</v>
      </c>
      <c r="BQ3" s="146"/>
      <c r="BR3" s="147"/>
    </row>
    <row r="4" spans="1:70" ht="21.75" customHeight="1">
      <c r="A4" s="105"/>
      <c r="B4" s="105"/>
      <c r="C4" s="105"/>
      <c r="D4" s="105"/>
      <c r="E4" s="106"/>
      <c r="F4" s="128"/>
      <c r="G4" s="129"/>
      <c r="H4" s="129"/>
      <c r="I4" s="129"/>
      <c r="J4" s="129"/>
      <c r="K4" s="129"/>
      <c r="L4" s="129"/>
      <c r="M4" s="129"/>
      <c r="N4" s="129"/>
      <c r="O4" s="129"/>
      <c r="P4" s="129"/>
      <c r="Q4" s="130"/>
      <c r="R4" s="132"/>
      <c r="S4" s="132"/>
      <c r="T4" s="132"/>
      <c r="U4" s="132"/>
      <c r="V4" s="132"/>
      <c r="W4" s="132"/>
      <c r="X4" s="132"/>
      <c r="Y4" s="132"/>
      <c r="Z4" s="132"/>
      <c r="AA4" s="132"/>
      <c r="AB4" s="132"/>
      <c r="AC4" s="132"/>
      <c r="AD4" s="132"/>
      <c r="AE4" s="132"/>
      <c r="AF4" s="132"/>
      <c r="AG4" s="132"/>
      <c r="AH4" s="132"/>
      <c r="AI4" s="132"/>
      <c r="AJ4" s="132"/>
      <c r="AK4" s="108"/>
      <c r="AL4" s="106"/>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48"/>
      <c r="BQ4" s="148"/>
      <c r="BR4" s="149"/>
    </row>
    <row r="5" spans="7:70" ht="21.75" customHeight="1">
      <c r="G5" s="154" t="s">
        <v>159</v>
      </c>
      <c r="H5" s="155"/>
      <c r="I5" s="155"/>
      <c r="J5" s="26"/>
      <c r="K5" s="27"/>
      <c r="L5" s="28" t="s">
        <v>160</v>
      </c>
      <c r="M5" s="12" t="s">
        <v>161</v>
      </c>
      <c r="N5" s="135"/>
      <c r="O5" s="135"/>
      <c r="P5" s="135"/>
      <c r="Q5" s="7"/>
      <c r="R5" s="122">
        <v>2287</v>
      </c>
      <c r="S5" s="123"/>
      <c r="T5" s="123"/>
      <c r="U5" s="123"/>
      <c r="V5" s="123"/>
      <c r="W5" s="123"/>
      <c r="X5" s="123"/>
      <c r="Y5" s="123"/>
      <c r="Z5" s="123"/>
      <c r="AA5" s="123"/>
      <c r="AB5" s="136">
        <v>12045</v>
      </c>
      <c r="AC5" s="136"/>
      <c r="AD5" s="136"/>
      <c r="AE5" s="136"/>
      <c r="AF5" s="136"/>
      <c r="AG5" s="136"/>
      <c r="AH5" s="136"/>
      <c r="AI5" s="136"/>
      <c r="AJ5" s="136"/>
      <c r="AK5" s="136"/>
      <c r="AL5" s="136">
        <v>261996</v>
      </c>
      <c r="AM5" s="136"/>
      <c r="AN5" s="136"/>
      <c r="AO5" s="136"/>
      <c r="AP5" s="136"/>
      <c r="AQ5" s="136"/>
      <c r="AR5" s="136"/>
      <c r="AS5" s="136"/>
      <c r="AT5" s="136"/>
      <c r="AU5" s="136"/>
      <c r="AV5" s="136">
        <v>24142</v>
      </c>
      <c r="AW5" s="136"/>
      <c r="AX5" s="136"/>
      <c r="AY5" s="136"/>
      <c r="AZ5" s="136"/>
      <c r="BA5" s="136"/>
      <c r="BB5" s="136"/>
      <c r="BC5" s="136"/>
      <c r="BD5" s="136"/>
      <c r="BE5" s="136"/>
      <c r="BF5" s="136">
        <v>5949</v>
      </c>
      <c r="BG5" s="136"/>
      <c r="BH5" s="136"/>
      <c r="BI5" s="136"/>
      <c r="BJ5" s="136"/>
      <c r="BK5" s="136"/>
      <c r="BL5" s="136"/>
      <c r="BM5" s="136"/>
      <c r="BN5" s="136"/>
      <c r="BO5" s="136"/>
      <c r="BP5" s="11" t="s">
        <v>162</v>
      </c>
      <c r="BQ5" s="13" t="s">
        <v>160</v>
      </c>
      <c r="BR5" s="12" t="s">
        <v>161</v>
      </c>
    </row>
    <row r="6" spans="7:70" ht="21.75" customHeight="1">
      <c r="G6" s="154"/>
      <c r="H6" s="155"/>
      <c r="I6" s="155"/>
      <c r="J6" s="26"/>
      <c r="K6" s="27" t="s">
        <v>163</v>
      </c>
      <c r="L6" s="28" t="s">
        <v>163</v>
      </c>
      <c r="M6" s="12"/>
      <c r="N6" s="135"/>
      <c r="O6" s="135"/>
      <c r="P6" s="135"/>
      <c r="Q6" s="7"/>
      <c r="R6" s="122">
        <v>2321</v>
      </c>
      <c r="S6" s="136"/>
      <c r="T6" s="136"/>
      <c r="U6" s="136"/>
      <c r="V6" s="136"/>
      <c r="W6" s="136"/>
      <c r="X6" s="136"/>
      <c r="Y6" s="136"/>
      <c r="Z6" s="136"/>
      <c r="AA6" s="136"/>
      <c r="AB6" s="136">
        <v>12259</v>
      </c>
      <c r="AC6" s="136"/>
      <c r="AD6" s="136"/>
      <c r="AE6" s="136"/>
      <c r="AF6" s="136"/>
      <c r="AG6" s="136"/>
      <c r="AH6" s="136"/>
      <c r="AI6" s="136"/>
      <c r="AJ6" s="136"/>
      <c r="AK6" s="136"/>
      <c r="AL6" s="136">
        <v>246313</v>
      </c>
      <c r="AM6" s="136"/>
      <c r="AN6" s="136"/>
      <c r="AO6" s="136"/>
      <c r="AP6" s="136"/>
      <c r="AQ6" s="136"/>
      <c r="AR6" s="136"/>
      <c r="AS6" s="136"/>
      <c r="AT6" s="136"/>
      <c r="AU6" s="136"/>
      <c r="AV6" s="136" t="s">
        <v>164</v>
      </c>
      <c r="AW6" s="136"/>
      <c r="AX6" s="136"/>
      <c r="AY6" s="136"/>
      <c r="AZ6" s="136"/>
      <c r="BA6" s="136"/>
      <c r="BB6" s="136"/>
      <c r="BC6" s="136"/>
      <c r="BD6" s="136"/>
      <c r="BE6" s="136"/>
      <c r="BF6" s="136" t="s">
        <v>164</v>
      </c>
      <c r="BG6" s="136"/>
      <c r="BH6" s="136"/>
      <c r="BI6" s="136"/>
      <c r="BJ6" s="136"/>
      <c r="BK6" s="136"/>
      <c r="BL6" s="136"/>
      <c r="BM6" s="136"/>
      <c r="BN6" s="136"/>
      <c r="BO6" s="136"/>
      <c r="BP6" s="11"/>
      <c r="BQ6" s="13" t="s">
        <v>165</v>
      </c>
      <c r="BR6" s="12"/>
    </row>
    <row r="7" spans="7:70" s="20" customFormat="1" ht="21.75" customHeight="1">
      <c r="G7" s="157"/>
      <c r="H7" s="158"/>
      <c r="I7" s="158"/>
      <c r="J7" s="34"/>
      <c r="K7" s="35" t="s">
        <v>163</v>
      </c>
      <c r="L7" s="36" t="s">
        <v>166</v>
      </c>
      <c r="M7" s="37"/>
      <c r="N7" s="137"/>
      <c r="O7" s="137"/>
      <c r="P7" s="137"/>
      <c r="Q7" s="22"/>
      <c r="R7" s="138">
        <f>IF((SUM(R9,R45))=0,"－",(SUM(R9,R45)))</f>
        <v>2075</v>
      </c>
      <c r="S7" s="139"/>
      <c r="T7" s="139"/>
      <c r="U7" s="139"/>
      <c r="V7" s="139"/>
      <c r="W7" s="139"/>
      <c r="X7" s="139"/>
      <c r="Y7" s="139"/>
      <c r="Z7" s="139"/>
      <c r="AA7" s="139"/>
      <c r="AB7" s="140">
        <f>IF((SUM(AB9,AB45))=0,"－",(SUM(AB9,AB45)))</f>
        <v>12219</v>
      </c>
      <c r="AC7" s="140"/>
      <c r="AD7" s="140"/>
      <c r="AE7" s="140"/>
      <c r="AF7" s="140"/>
      <c r="AG7" s="140"/>
      <c r="AH7" s="140"/>
      <c r="AI7" s="140"/>
      <c r="AJ7" s="140"/>
      <c r="AK7" s="140"/>
      <c r="AL7" s="140">
        <f>IF((SUM(AL9,AL45))=0,"－",(SUM(AL9,AL45)))</f>
        <v>225331</v>
      </c>
      <c r="AM7" s="140"/>
      <c r="AN7" s="140"/>
      <c r="AO7" s="140"/>
      <c r="AP7" s="140"/>
      <c r="AQ7" s="140"/>
      <c r="AR7" s="140"/>
      <c r="AS7" s="140"/>
      <c r="AT7" s="140"/>
      <c r="AU7" s="140"/>
      <c r="AV7" s="140">
        <f>IF((SUM(AV9,AV45))=0,"…",(SUM(AV9,AV45)))</f>
        <v>20407</v>
      </c>
      <c r="AW7" s="140"/>
      <c r="AX7" s="140"/>
      <c r="AY7" s="140"/>
      <c r="AZ7" s="140"/>
      <c r="BA7" s="140"/>
      <c r="BB7" s="140"/>
      <c r="BC7" s="140"/>
      <c r="BD7" s="140"/>
      <c r="BE7" s="140"/>
      <c r="BF7" s="140">
        <f>IF((SUM(BF9,BF45))=0,"…",(SUM(BF9,BF45)))</f>
        <v>6158</v>
      </c>
      <c r="BG7" s="140"/>
      <c r="BH7" s="140"/>
      <c r="BI7" s="140"/>
      <c r="BJ7" s="140"/>
      <c r="BK7" s="140"/>
      <c r="BL7" s="140"/>
      <c r="BM7" s="140"/>
      <c r="BN7" s="140"/>
      <c r="BO7" s="140"/>
      <c r="BP7" s="24"/>
      <c r="BQ7" s="25" t="s">
        <v>167</v>
      </c>
      <c r="BR7" s="37"/>
    </row>
    <row r="8" spans="7:70" ht="21.75" customHeight="1">
      <c r="G8" s="12"/>
      <c r="H8" s="12"/>
      <c r="I8" s="12"/>
      <c r="J8" s="12"/>
      <c r="K8" s="12"/>
      <c r="L8" s="12"/>
      <c r="M8" s="12"/>
      <c r="N8" s="12"/>
      <c r="O8" s="12"/>
      <c r="P8" s="12"/>
      <c r="Q8" s="7"/>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11"/>
      <c r="BQ8" s="12"/>
      <c r="BR8" s="12"/>
    </row>
    <row r="9" spans="1:70" s="20" customFormat="1" ht="21.75" customHeight="1">
      <c r="A9" s="133" t="s">
        <v>168</v>
      </c>
      <c r="B9" s="133"/>
      <c r="C9" s="133"/>
      <c r="D9" s="133"/>
      <c r="E9" s="133"/>
      <c r="F9" s="133"/>
      <c r="G9" s="133"/>
      <c r="H9" s="133"/>
      <c r="I9" s="133"/>
      <c r="J9" s="133"/>
      <c r="K9" s="133"/>
      <c r="L9" s="133"/>
      <c r="M9" s="51"/>
      <c r="N9" s="34"/>
      <c r="O9" s="34"/>
      <c r="P9" s="34"/>
      <c r="Q9" s="38"/>
      <c r="R9" s="140">
        <f>IF((SUM(R11,R15,R20,R25,R32,R39))=0,"－",(SUM(R11,R15,R20,R25,R32,R39)))</f>
        <v>359</v>
      </c>
      <c r="S9" s="140"/>
      <c r="T9" s="140"/>
      <c r="U9" s="140"/>
      <c r="V9" s="140"/>
      <c r="W9" s="140"/>
      <c r="X9" s="140"/>
      <c r="Y9" s="140"/>
      <c r="Z9" s="140"/>
      <c r="AA9" s="140"/>
      <c r="AB9" s="140">
        <f>IF((SUM(AB11,AB15,AB20,AB25,AB32,AB39))=0,"－",(SUM(AB11,AB15,AB20,AB25,AB32,AB39)))</f>
        <v>2699</v>
      </c>
      <c r="AC9" s="140"/>
      <c r="AD9" s="140"/>
      <c r="AE9" s="140"/>
      <c r="AF9" s="140"/>
      <c r="AG9" s="140"/>
      <c r="AH9" s="140"/>
      <c r="AI9" s="140"/>
      <c r="AJ9" s="140"/>
      <c r="AK9" s="140"/>
      <c r="AL9" s="140">
        <v>96799</v>
      </c>
      <c r="AM9" s="140"/>
      <c r="AN9" s="140"/>
      <c r="AO9" s="140"/>
      <c r="AP9" s="140"/>
      <c r="AQ9" s="140"/>
      <c r="AR9" s="140"/>
      <c r="AS9" s="140"/>
      <c r="AT9" s="140"/>
      <c r="AU9" s="140"/>
      <c r="AV9" s="140">
        <f>IF((SUM(AV11,AV13,AV15,AV20,AV25,AV32,AV39))=0,"…",(SUM(AV11,AV13,AV15,AV20,AV25,AV32,AV39)))</f>
        <v>8012</v>
      </c>
      <c r="AW9" s="140"/>
      <c r="AX9" s="140"/>
      <c r="AY9" s="140"/>
      <c r="AZ9" s="140"/>
      <c r="BA9" s="140"/>
      <c r="BB9" s="140"/>
      <c r="BC9" s="140"/>
      <c r="BD9" s="140"/>
      <c r="BE9" s="140"/>
      <c r="BF9" s="140">
        <f>IF((SUM(BF11,BF13,BF15,BF20,BF25,BF32,BF39))=0,"…",(SUM(BF11,BF13,BF15,BF20,BF25,BF32,BF39)))</f>
        <v>1237</v>
      </c>
      <c r="BG9" s="140"/>
      <c r="BH9" s="140"/>
      <c r="BI9" s="140"/>
      <c r="BJ9" s="140"/>
      <c r="BK9" s="140"/>
      <c r="BL9" s="140"/>
      <c r="BM9" s="140"/>
      <c r="BN9" s="140"/>
      <c r="BO9" s="140"/>
      <c r="BP9" s="86" t="s">
        <v>169</v>
      </c>
      <c r="BQ9" s="87"/>
      <c r="BR9" s="87"/>
    </row>
    <row r="10" spans="2:70" ht="21.75" customHeight="1">
      <c r="B10" s="3"/>
      <c r="G10" s="121" t="s">
        <v>170</v>
      </c>
      <c r="H10" s="121"/>
      <c r="I10" s="121"/>
      <c r="J10" s="121"/>
      <c r="K10" s="121"/>
      <c r="L10" s="121"/>
      <c r="M10" s="121"/>
      <c r="N10" s="121"/>
      <c r="O10" s="121"/>
      <c r="P10" s="56"/>
      <c r="Q10" s="7"/>
      <c r="R10" s="122"/>
      <c r="S10" s="123"/>
      <c r="T10" s="123"/>
      <c r="U10" s="123"/>
      <c r="V10" s="123"/>
      <c r="W10" s="123"/>
      <c r="X10" s="123"/>
      <c r="Y10" s="123"/>
      <c r="Z10" s="123"/>
      <c r="AA10" s="123"/>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41"/>
      <c r="BQ10" s="125"/>
      <c r="BR10" s="125"/>
    </row>
    <row r="11" spans="2:70" ht="21.75" customHeight="1">
      <c r="B11" s="19" t="s">
        <v>171</v>
      </c>
      <c r="D11" s="3"/>
      <c r="G11" s="121" t="s">
        <v>172</v>
      </c>
      <c r="H11" s="121"/>
      <c r="I11" s="121"/>
      <c r="J11" s="121"/>
      <c r="K11" s="121"/>
      <c r="L11" s="121"/>
      <c r="M11" s="121"/>
      <c r="N11" s="121"/>
      <c r="O11" s="121"/>
      <c r="P11" s="121"/>
      <c r="Q11" s="12"/>
      <c r="R11" s="122" t="s">
        <v>139</v>
      </c>
      <c r="S11" s="136"/>
      <c r="T11" s="136"/>
      <c r="U11" s="136"/>
      <c r="V11" s="136"/>
      <c r="W11" s="136"/>
      <c r="X11" s="136"/>
      <c r="Y11" s="136"/>
      <c r="Z11" s="136"/>
      <c r="AA11" s="136"/>
      <c r="AB11" s="136" t="s">
        <v>139</v>
      </c>
      <c r="AC11" s="123"/>
      <c r="AD11" s="123"/>
      <c r="AE11" s="123"/>
      <c r="AF11" s="123"/>
      <c r="AG11" s="123"/>
      <c r="AH11" s="123"/>
      <c r="AI11" s="123"/>
      <c r="AJ11" s="123"/>
      <c r="AK11" s="123"/>
      <c r="AL11" s="136" t="s">
        <v>139</v>
      </c>
      <c r="AM11" s="136"/>
      <c r="AN11" s="136"/>
      <c r="AO11" s="136"/>
      <c r="AP11" s="136"/>
      <c r="AQ11" s="136"/>
      <c r="AR11" s="136"/>
      <c r="AS11" s="136"/>
      <c r="AT11" s="136"/>
      <c r="AU11" s="136"/>
      <c r="AV11" s="136" t="s">
        <v>139</v>
      </c>
      <c r="AW11" s="136"/>
      <c r="AX11" s="136"/>
      <c r="AY11" s="136"/>
      <c r="AZ11" s="136"/>
      <c r="BA11" s="136"/>
      <c r="BB11" s="136"/>
      <c r="BC11" s="136"/>
      <c r="BD11" s="136"/>
      <c r="BE11" s="136"/>
      <c r="BF11" s="136" t="s">
        <v>139</v>
      </c>
      <c r="BG11" s="136"/>
      <c r="BH11" s="136"/>
      <c r="BI11" s="136"/>
      <c r="BJ11" s="136"/>
      <c r="BK11" s="136"/>
      <c r="BL11" s="136"/>
      <c r="BM11" s="136"/>
      <c r="BN11" s="136"/>
      <c r="BO11" s="136"/>
      <c r="BP11" s="151" t="s">
        <v>171</v>
      </c>
      <c r="BQ11" s="159"/>
      <c r="BR11" s="159"/>
    </row>
    <row r="12" spans="2:70" ht="21.75" customHeight="1">
      <c r="B12" s="19"/>
      <c r="D12" s="3"/>
      <c r="G12" s="121"/>
      <c r="H12" s="121"/>
      <c r="I12" s="121"/>
      <c r="J12" s="121"/>
      <c r="K12" s="121"/>
      <c r="L12" s="121"/>
      <c r="M12" s="121"/>
      <c r="N12" s="121"/>
      <c r="O12" s="121"/>
      <c r="P12" s="121"/>
      <c r="Q12" s="12"/>
      <c r="R12" s="122"/>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41"/>
      <c r="BQ12" s="142"/>
      <c r="BR12" s="142"/>
    </row>
    <row r="13" spans="2:70" ht="21.75" customHeight="1">
      <c r="B13" s="19"/>
      <c r="D13" s="3" t="s">
        <v>173</v>
      </c>
      <c r="G13" s="121" t="s">
        <v>172</v>
      </c>
      <c r="H13" s="121"/>
      <c r="I13" s="121"/>
      <c r="J13" s="121"/>
      <c r="K13" s="121"/>
      <c r="L13" s="121"/>
      <c r="M13" s="121"/>
      <c r="N13" s="121"/>
      <c r="O13" s="121"/>
      <c r="P13" s="121"/>
      <c r="Q13" s="12"/>
      <c r="R13" s="122" t="s">
        <v>139</v>
      </c>
      <c r="S13" s="136"/>
      <c r="T13" s="136"/>
      <c r="U13" s="136"/>
      <c r="V13" s="136"/>
      <c r="W13" s="136"/>
      <c r="X13" s="136"/>
      <c r="Y13" s="136"/>
      <c r="Z13" s="136"/>
      <c r="AA13" s="136"/>
      <c r="AB13" s="136" t="s">
        <v>139</v>
      </c>
      <c r="AC13" s="123"/>
      <c r="AD13" s="123"/>
      <c r="AE13" s="123"/>
      <c r="AF13" s="123"/>
      <c r="AG13" s="123"/>
      <c r="AH13" s="123"/>
      <c r="AI13" s="123"/>
      <c r="AJ13" s="123"/>
      <c r="AK13" s="123"/>
      <c r="AL13" s="136" t="s">
        <v>139</v>
      </c>
      <c r="AM13" s="136"/>
      <c r="AN13" s="136"/>
      <c r="AO13" s="136"/>
      <c r="AP13" s="136"/>
      <c r="AQ13" s="136"/>
      <c r="AR13" s="136"/>
      <c r="AS13" s="136"/>
      <c r="AT13" s="136"/>
      <c r="AU13" s="136"/>
      <c r="AV13" s="136" t="s">
        <v>139</v>
      </c>
      <c r="AW13" s="136"/>
      <c r="AX13" s="136"/>
      <c r="AY13" s="136"/>
      <c r="AZ13" s="136"/>
      <c r="BA13" s="136"/>
      <c r="BB13" s="136"/>
      <c r="BC13" s="136"/>
      <c r="BD13" s="136"/>
      <c r="BE13" s="136"/>
      <c r="BF13" s="136" t="s">
        <v>139</v>
      </c>
      <c r="BG13" s="136"/>
      <c r="BH13" s="136"/>
      <c r="BI13" s="136"/>
      <c r="BJ13" s="136"/>
      <c r="BK13" s="136"/>
      <c r="BL13" s="136"/>
      <c r="BM13" s="136"/>
      <c r="BN13" s="136"/>
      <c r="BO13" s="136"/>
      <c r="BP13" s="141" t="s">
        <v>173</v>
      </c>
      <c r="BQ13" s="125"/>
      <c r="BR13" s="125"/>
    </row>
    <row r="14" spans="2:70" ht="21.75" customHeight="1">
      <c r="B14" s="19"/>
      <c r="G14" s="121"/>
      <c r="H14" s="121"/>
      <c r="I14" s="121"/>
      <c r="J14" s="121"/>
      <c r="K14" s="121"/>
      <c r="L14" s="121"/>
      <c r="M14" s="121"/>
      <c r="N14" s="121"/>
      <c r="O14" s="121"/>
      <c r="P14" s="121"/>
      <c r="Q14" s="7"/>
      <c r="R14" s="122"/>
      <c r="S14" s="123"/>
      <c r="T14" s="123"/>
      <c r="U14" s="123"/>
      <c r="V14" s="123"/>
      <c r="W14" s="123"/>
      <c r="X14" s="123"/>
      <c r="Y14" s="123"/>
      <c r="Z14" s="123"/>
      <c r="AA14" s="123"/>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41"/>
      <c r="BQ14" s="142"/>
      <c r="BR14" s="142"/>
    </row>
    <row r="15" spans="2:70" ht="21.75" customHeight="1">
      <c r="B15" s="19" t="s">
        <v>174</v>
      </c>
      <c r="D15" s="3"/>
      <c r="G15" s="121" t="s">
        <v>175</v>
      </c>
      <c r="H15" s="121"/>
      <c r="I15" s="121"/>
      <c r="J15" s="121"/>
      <c r="K15" s="121"/>
      <c r="L15" s="121"/>
      <c r="M15" s="121"/>
      <c r="N15" s="121"/>
      <c r="O15" s="121"/>
      <c r="P15" s="121"/>
      <c r="Q15" s="7"/>
      <c r="R15" s="136">
        <f>IF((SUM(R17:AA18))=0,139,(SUM(R17:AA18)))</f>
        <v>19</v>
      </c>
      <c r="S15" s="136"/>
      <c r="T15" s="136"/>
      <c r="U15" s="136"/>
      <c r="V15" s="136"/>
      <c r="W15" s="136"/>
      <c r="X15" s="136"/>
      <c r="Y15" s="136"/>
      <c r="Z15" s="136"/>
      <c r="AA15" s="136"/>
      <c r="AB15" s="136">
        <f>IF((SUM(AB17:AK18))=0,139,(SUM(AB17:AK18)))</f>
        <v>191</v>
      </c>
      <c r="AC15" s="136"/>
      <c r="AD15" s="136"/>
      <c r="AE15" s="136"/>
      <c r="AF15" s="136"/>
      <c r="AG15" s="136"/>
      <c r="AH15" s="136"/>
      <c r="AI15" s="136"/>
      <c r="AJ15" s="136"/>
      <c r="AK15" s="136"/>
      <c r="AL15" s="136">
        <f>IF((SUM(AL17:AU18))=0,139,(SUM(AL17:AU18)))</f>
        <v>6031</v>
      </c>
      <c r="AM15" s="136"/>
      <c r="AN15" s="136"/>
      <c r="AO15" s="136"/>
      <c r="AP15" s="136"/>
      <c r="AQ15" s="136"/>
      <c r="AR15" s="136"/>
      <c r="AS15" s="136"/>
      <c r="AT15" s="136"/>
      <c r="AU15" s="136"/>
      <c r="AV15" s="136">
        <f>IF((SUM(AV17:BE18))=0,"…",(SUM(AV17:BE18)))</f>
        <v>844</v>
      </c>
      <c r="AW15" s="136"/>
      <c r="AX15" s="136"/>
      <c r="AY15" s="136"/>
      <c r="AZ15" s="136"/>
      <c r="BA15" s="136"/>
      <c r="BB15" s="136"/>
      <c r="BC15" s="136"/>
      <c r="BD15" s="136"/>
      <c r="BE15" s="136"/>
      <c r="BF15" s="136">
        <f>IF((SUM(BF17:BO18))=0,"…",(SUM(BF17:BO18)))</f>
        <v>19</v>
      </c>
      <c r="BG15" s="136"/>
      <c r="BH15" s="136"/>
      <c r="BI15" s="136"/>
      <c r="BJ15" s="136"/>
      <c r="BK15" s="136"/>
      <c r="BL15" s="136"/>
      <c r="BM15" s="136"/>
      <c r="BN15" s="136"/>
      <c r="BO15" s="136"/>
      <c r="BP15" s="151" t="s">
        <v>174</v>
      </c>
      <c r="BQ15" s="152"/>
      <c r="BR15" s="152"/>
    </row>
    <row r="16" spans="2:70" ht="21.75" customHeight="1">
      <c r="B16" s="19"/>
      <c r="D16" s="3"/>
      <c r="G16" s="121"/>
      <c r="H16" s="121"/>
      <c r="I16" s="121"/>
      <c r="J16" s="121"/>
      <c r="K16" s="121"/>
      <c r="L16" s="121"/>
      <c r="M16" s="121"/>
      <c r="N16" s="121"/>
      <c r="O16" s="121"/>
      <c r="P16" s="121"/>
      <c r="Q16" s="7"/>
      <c r="R16" s="122"/>
      <c r="S16" s="123"/>
      <c r="T16" s="123"/>
      <c r="U16" s="123"/>
      <c r="V16" s="123"/>
      <c r="W16" s="123"/>
      <c r="X16" s="123"/>
      <c r="Y16" s="123"/>
      <c r="Z16" s="123"/>
      <c r="AA16" s="123"/>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41"/>
      <c r="BQ16" s="142"/>
      <c r="BR16" s="142"/>
    </row>
    <row r="17" spans="2:70" ht="21.75" customHeight="1">
      <c r="B17" s="19"/>
      <c r="D17" s="3" t="s">
        <v>176</v>
      </c>
      <c r="G17" s="121" t="s">
        <v>177</v>
      </c>
      <c r="H17" s="121"/>
      <c r="I17" s="121"/>
      <c r="J17" s="121"/>
      <c r="K17" s="121"/>
      <c r="L17" s="121"/>
      <c r="M17" s="121"/>
      <c r="N17" s="121"/>
      <c r="O17" s="121"/>
      <c r="P17" s="121"/>
      <c r="Q17" s="7"/>
      <c r="R17" s="122" t="s">
        <v>139</v>
      </c>
      <c r="S17" s="123"/>
      <c r="T17" s="123"/>
      <c r="U17" s="123"/>
      <c r="V17" s="123"/>
      <c r="W17" s="123"/>
      <c r="X17" s="123"/>
      <c r="Y17" s="123"/>
      <c r="Z17" s="123"/>
      <c r="AA17" s="123"/>
      <c r="AB17" s="136" t="s">
        <v>139</v>
      </c>
      <c r="AC17" s="136"/>
      <c r="AD17" s="136"/>
      <c r="AE17" s="136"/>
      <c r="AF17" s="136"/>
      <c r="AG17" s="136"/>
      <c r="AH17" s="136"/>
      <c r="AI17" s="136"/>
      <c r="AJ17" s="136"/>
      <c r="AK17" s="136"/>
      <c r="AL17" s="136" t="s">
        <v>139</v>
      </c>
      <c r="AM17" s="136"/>
      <c r="AN17" s="136"/>
      <c r="AO17" s="136"/>
      <c r="AP17" s="136"/>
      <c r="AQ17" s="136"/>
      <c r="AR17" s="136"/>
      <c r="AS17" s="136"/>
      <c r="AT17" s="136"/>
      <c r="AU17" s="136"/>
      <c r="AV17" s="136" t="s">
        <v>139</v>
      </c>
      <c r="AW17" s="136"/>
      <c r="AX17" s="136"/>
      <c r="AY17" s="136"/>
      <c r="AZ17" s="136"/>
      <c r="BA17" s="136"/>
      <c r="BB17" s="136"/>
      <c r="BC17" s="136"/>
      <c r="BD17" s="136"/>
      <c r="BE17" s="136"/>
      <c r="BF17" s="136" t="s">
        <v>139</v>
      </c>
      <c r="BG17" s="136"/>
      <c r="BH17" s="136"/>
      <c r="BI17" s="136"/>
      <c r="BJ17" s="136"/>
      <c r="BK17" s="136"/>
      <c r="BL17" s="136"/>
      <c r="BM17" s="136"/>
      <c r="BN17" s="136"/>
      <c r="BO17" s="136"/>
      <c r="BP17" s="141" t="s">
        <v>176</v>
      </c>
      <c r="BQ17" s="142"/>
      <c r="BR17" s="142"/>
    </row>
    <row r="18" spans="2:70" ht="21.75" customHeight="1">
      <c r="B18" s="19"/>
      <c r="D18" s="3" t="s">
        <v>178</v>
      </c>
      <c r="G18" s="121" t="s">
        <v>179</v>
      </c>
      <c r="H18" s="121"/>
      <c r="I18" s="121"/>
      <c r="J18" s="121"/>
      <c r="K18" s="121"/>
      <c r="L18" s="121"/>
      <c r="M18" s="121"/>
      <c r="N18" s="121"/>
      <c r="O18" s="121"/>
      <c r="P18" s="121"/>
      <c r="Q18" s="7"/>
      <c r="R18" s="122">
        <v>19</v>
      </c>
      <c r="S18" s="123"/>
      <c r="T18" s="123"/>
      <c r="U18" s="123"/>
      <c r="V18" s="123"/>
      <c r="W18" s="123"/>
      <c r="X18" s="123"/>
      <c r="Y18" s="123"/>
      <c r="Z18" s="123"/>
      <c r="AA18" s="123"/>
      <c r="AB18" s="136">
        <v>191</v>
      </c>
      <c r="AC18" s="136"/>
      <c r="AD18" s="136"/>
      <c r="AE18" s="136"/>
      <c r="AF18" s="136"/>
      <c r="AG18" s="136"/>
      <c r="AH18" s="136"/>
      <c r="AI18" s="136"/>
      <c r="AJ18" s="136"/>
      <c r="AK18" s="136"/>
      <c r="AL18" s="136">
        <v>6031</v>
      </c>
      <c r="AM18" s="136"/>
      <c r="AN18" s="136"/>
      <c r="AO18" s="136"/>
      <c r="AP18" s="136"/>
      <c r="AQ18" s="136"/>
      <c r="AR18" s="136"/>
      <c r="AS18" s="136"/>
      <c r="AT18" s="136"/>
      <c r="AU18" s="136"/>
      <c r="AV18" s="136">
        <v>844</v>
      </c>
      <c r="AW18" s="136"/>
      <c r="AX18" s="136"/>
      <c r="AY18" s="136"/>
      <c r="AZ18" s="136"/>
      <c r="BA18" s="136"/>
      <c r="BB18" s="136"/>
      <c r="BC18" s="136"/>
      <c r="BD18" s="136"/>
      <c r="BE18" s="136"/>
      <c r="BF18" s="136">
        <v>19</v>
      </c>
      <c r="BG18" s="136"/>
      <c r="BH18" s="136"/>
      <c r="BI18" s="136"/>
      <c r="BJ18" s="136"/>
      <c r="BK18" s="136"/>
      <c r="BL18" s="136"/>
      <c r="BM18" s="136"/>
      <c r="BN18" s="136"/>
      <c r="BO18" s="136"/>
      <c r="BP18" s="141" t="s">
        <v>178</v>
      </c>
      <c r="BQ18" s="142"/>
      <c r="BR18" s="142"/>
    </row>
    <row r="19" spans="2:70" ht="21.75" customHeight="1">
      <c r="B19" s="19"/>
      <c r="D19" s="3"/>
      <c r="G19" s="121"/>
      <c r="H19" s="121"/>
      <c r="I19" s="121"/>
      <c r="J19" s="121"/>
      <c r="K19" s="121"/>
      <c r="L19" s="121"/>
      <c r="M19" s="121"/>
      <c r="N19" s="121"/>
      <c r="O19" s="121"/>
      <c r="P19" s="121"/>
      <c r="Q19" s="7"/>
      <c r="R19" s="122"/>
      <c r="S19" s="123"/>
      <c r="T19" s="123"/>
      <c r="U19" s="123"/>
      <c r="V19" s="123"/>
      <c r="W19" s="123"/>
      <c r="X19" s="123"/>
      <c r="Y19" s="123"/>
      <c r="Z19" s="123"/>
      <c r="AA19" s="123"/>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41"/>
      <c r="BQ19" s="142"/>
      <c r="BR19" s="142"/>
    </row>
    <row r="20" spans="2:70" ht="21.75" customHeight="1">
      <c r="B20" s="19" t="s">
        <v>180</v>
      </c>
      <c r="D20" s="3"/>
      <c r="G20" s="121" t="s">
        <v>181</v>
      </c>
      <c r="H20" s="121"/>
      <c r="I20" s="121"/>
      <c r="J20" s="121"/>
      <c r="K20" s="121"/>
      <c r="L20" s="121"/>
      <c r="M20" s="121"/>
      <c r="N20" s="121"/>
      <c r="O20" s="121"/>
      <c r="P20" s="121"/>
      <c r="Q20" s="7"/>
      <c r="R20" s="136">
        <f>IF((SUM(R22:AA23))=0,"－",(SUM(R22:AA23)))</f>
        <v>135</v>
      </c>
      <c r="S20" s="136"/>
      <c r="T20" s="136"/>
      <c r="U20" s="136"/>
      <c r="V20" s="136"/>
      <c r="W20" s="136"/>
      <c r="X20" s="136"/>
      <c r="Y20" s="136"/>
      <c r="Z20" s="136"/>
      <c r="AA20" s="136"/>
      <c r="AB20" s="136">
        <f>IF((SUM(AB22:AK23))=0,"－",(SUM(AB22:AK23)))</f>
        <v>1126</v>
      </c>
      <c r="AC20" s="136"/>
      <c r="AD20" s="136"/>
      <c r="AE20" s="136"/>
      <c r="AF20" s="136"/>
      <c r="AG20" s="136"/>
      <c r="AH20" s="136"/>
      <c r="AI20" s="136"/>
      <c r="AJ20" s="136"/>
      <c r="AK20" s="136"/>
      <c r="AL20" s="136">
        <f>IF((SUM(AL22:AU23))=0,"－",(SUM(AL22:AU23)))</f>
        <v>43018</v>
      </c>
      <c r="AM20" s="136"/>
      <c r="AN20" s="136"/>
      <c r="AO20" s="136"/>
      <c r="AP20" s="136"/>
      <c r="AQ20" s="136"/>
      <c r="AR20" s="136"/>
      <c r="AS20" s="136"/>
      <c r="AT20" s="136"/>
      <c r="AU20" s="136"/>
      <c r="AV20" s="136">
        <f>IF((SUM(AV22:BE23))=0,"…",(SUM(AV22:BE23)))</f>
        <v>1458</v>
      </c>
      <c r="AW20" s="136"/>
      <c r="AX20" s="136"/>
      <c r="AY20" s="136"/>
      <c r="AZ20" s="136"/>
      <c r="BA20" s="136"/>
      <c r="BB20" s="136"/>
      <c r="BC20" s="136"/>
      <c r="BD20" s="136"/>
      <c r="BE20" s="136"/>
      <c r="BF20" s="136">
        <f>IF((SUM(BF22:BO23))=0,"…",(SUM(BF22:BO23)))</f>
        <v>180</v>
      </c>
      <c r="BG20" s="136"/>
      <c r="BH20" s="136"/>
      <c r="BI20" s="136"/>
      <c r="BJ20" s="136"/>
      <c r="BK20" s="136"/>
      <c r="BL20" s="136"/>
      <c r="BM20" s="136"/>
      <c r="BN20" s="136"/>
      <c r="BO20" s="136"/>
      <c r="BP20" s="151" t="s">
        <v>180</v>
      </c>
      <c r="BQ20" s="152"/>
      <c r="BR20" s="152"/>
    </row>
    <row r="21" spans="2:70" ht="21.75" customHeight="1">
      <c r="B21" s="19"/>
      <c r="D21" s="3"/>
      <c r="G21" s="121"/>
      <c r="H21" s="121"/>
      <c r="I21" s="121"/>
      <c r="J21" s="121"/>
      <c r="K21" s="121"/>
      <c r="L21" s="121"/>
      <c r="M21" s="121"/>
      <c r="N21" s="121"/>
      <c r="O21" s="121"/>
      <c r="P21" s="121"/>
      <c r="Q21" s="7"/>
      <c r="R21" s="122"/>
      <c r="S21" s="123"/>
      <c r="T21" s="123"/>
      <c r="U21" s="123"/>
      <c r="V21" s="123"/>
      <c r="W21" s="123"/>
      <c r="X21" s="123"/>
      <c r="Y21" s="123"/>
      <c r="Z21" s="123"/>
      <c r="AA21" s="123"/>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41"/>
      <c r="BQ21" s="142"/>
      <c r="BR21" s="142"/>
    </row>
    <row r="22" spans="2:70" ht="21.75" customHeight="1">
      <c r="B22" s="19"/>
      <c r="D22" s="3" t="s">
        <v>182</v>
      </c>
      <c r="G22" s="121" t="s">
        <v>183</v>
      </c>
      <c r="H22" s="121"/>
      <c r="I22" s="121"/>
      <c r="J22" s="121"/>
      <c r="K22" s="121"/>
      <c r="L22" s="121"/>
      <c r="M22" s="121"/>
      <c r="N22" s="121"/>
      <c r="O22" s="121"/>
      <c r="P22" s="121"/>
      <c r="Q22" s="7"/>
      <c r="R22" s="122">
        <v>58</v>
      </c>
      <c r="S22" s="123"/>
      <c r="T22" s="123"/>
      <c r="U22" s="123"/>
      <c r="V22" s="123"/>
      <c r="W22" s="123"/>
      <c r="X22" s="123"/>
      <c r="Y22" s="123"/>
      <c r="Z22" s="123"/>
      <c r="AA22" s="123"/>
      <c r="AB22" s="136">
        <v>359</v>
      </c>
      <c r="AC22" s="136"/>
      <c r="AD22" s="136"/>
      <c r="AE22" s="136"/>
      <c r="AF22" s="136"/>
      <c r="AG22" s="136"/>
      <c r="AH22" s="136"/>
      <c r="AI22" s="136"/>
      <c r="AJ22" s="136"/>
      <c r="AK22" s="136"/>
      <c r="AL22" s="136">
        <v>14686</v>
      </c>
      <c r="AM22" s="136"/>
      <c r="AN22" s="136"/>
      <c r="AO22" s="136"/>
      <c r="AP22" s="136"/>
      <c r="AQ22" s="136"/>
      <c r="AR22" s="136"/>
      <c r="AS22" s="136"/>
      <c r="AT22" s="136"/>
      <c r="AU22" s="136"/>
      <c r="AV22" s="136">
        <v>305</v>
      </c>
      <c r="AW22" s="136"/>
      <c r="AX22" s="136"/>
      <c r="AY22" s="136"/>
      <c r="AZ22" s="136"/>
      <c r="BA22" s="136"/>
      <c r="BB22" s="136"/>
      <c r="BC22" s="136"/>
      <c r="BD22" s="136"/>
      <c r="BE22" s="136"/>
      <c r="BF22" s="136">
        <v>9</v>
      </c>
      <c r="BG22" s="136"/>
      <c r="BH22" s="136"/>
      <c r="BI22" s="136"/>
      <c r="BJ22" s="136"/>
      <c r="BK22" s="136"/>
      <c r="BL22" s="136"/>
      <c r="BM22" s="136"/>
      <c r="BN22" s="136"/>
      <c r="BO22" s="136"/>
      <c r="BP22" s="141" t="s">
        <v>182</v>
      </c>
      <c r="BQ22" s="142"/>
      <c r="BR22" s="142"/>
    </row>
    <row r="23" spans="2:70" ht="21.75" customHeight="1">
      <c r="B23" s="19"/>
      <c r="D23" s="3" t="s">
        <v>184</v>
      </c>
      <c r="G23" s="121" t="s">
        <v>185</v>
      </c>
      <c r="H23" s="121"/>
      <c r="I23" s="121"/>
      <c r="J23" s="121"/>
      <c r="K23" s="121"/>
      <c r="L23" s="121"/>
      <c r="M23" s="121"/>
      <c r="N23" s="121"/>
      <c r="O23" s="121"/>
      <c r="P23" s="121"/>
      <c r="Q23" s="7"/>
      <c r="R23" s="122">
        <v>77</v>
      </c>
      <c r="S23" s="123"/>
      <c r="T23" s="123"/>
      <c r="U23" s="123"/>
      <c r="V23" s="123"/>
      <c r="W23" s="123"/>
      <c r="X23" s="123"/>
      <c r="Y23" s="123"/>
      <c r="Z23" s="123"/>
      <c r="AA23" s="123"/>
      <c r="AB23" s="136">
        <v>767</v>
      </c>
      <c r="AC23" s="136"/>
      <c r="AD23" s="136"/>
      <c r="AE23" s="136"/>
      <c r="AF23" s="136"/>
      <c r="AG23" s="136"/>
      <c r="AH23" s="136"/>
      <c r="AI23" s="136"/>
      <c r="AJ23" s="136"/>
      <c r="AK23" s="136"/>
      <c r="AL23" s="136">
        <v>28332</v>
      </c>
      <c r="AM23" s="136"/>
      <c r="AN23" s="136"/>
      <c r="AO23" s="136"/>
      <c r="AP23" s="136"/>
      <c r="AQ23" s="136"/>
      <c r="AR23" s="136"/>
      <c r="AS23" s="136"/>
      <c r="AT23" s="136"/>
      <c r="AU23" s="136"/>
      <c r="AV23" s="136">
        <v>1153</v>
      </c>
      <c r="AW23" s="136"/>
      <c r="AX23" s="136"/>
      <c r="AY23" s="136"/>
      <c r="AZ23" s="136"/>
      <c r="BA23" s="136"/>
      <c r="BB23" s="136"/>
      <c r="BC23" s="136"/>
      <c r="BD23" s="136"/>
      <c r="BE23" s="136"/>
      <c r="BF23" s="136">
        <v>171</v>
      </c>
      <c r="BG23" s="136"/>
      <c r="BH23" s="136"/>
      <c r="BI23" s="136"/>
      <c r="BJ23" s="136"/>
      <c r="BK23" s="136"/>
      <c r="BL23" s="136"/>
      <c r="BM23" s="136"/>
      <c r="BN23" s="136"/>
      <c r="BO23" s="136"/>
      <c r="BP23" s="141" t="s">
        <v>184</v>
      </c>
      <c r="BQ23" s="142"/>
      <c r="BR23" s="142"/>
    </row>
    <row r="24" spans="2:70" ht="21.75" customHeight="1">
      <c r="B24" s="19"/>
      <c r="D24" s="3"/>
      <c r="G24" s="121"/>
      <c r="H24" s="121"/>
      <c r="I24" s="121"/>
      <c r="J24" s="121"/>
      <c r="K24" s="121"/>
      <c r="L24" s="121"/>
      <c r="M24" s="121"/>
      <c r="N24" s="121"/>
      <c r="O24" s="121"/>
      <c r="P24" s="121"/>
      <c r="Q24" s="7"/>
      <c r="R24" s="122"/>
      <c r="S24" s="123"/>
      <c r="T24" s="123"/>
      <c r="U24" s="123"/>
      <c r="V24" s="123"/>
      <c r="W24" s="123"/>
      <c r="X24" s="123"/>
      <c r="Y24" s="123"/>
      <c r="Z24" s="123"/>
      <c r="AA24" s="123"/>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41"/>
      <c r="BQ24" s="142"/>
      <c r="BR24" s="142"/>
    </row>
    <row r="25" spans="2:70" ht="21.75" customHeight="1">
      <c r="B25" s="19" t="s">
        <v>186</v>
      </c>
      <c r="D25" s="3"/>
      <c r="G25" s="121" t="s">
        <v>187</v>
      </c>
      <c r="H25" s="121"/>
      <c r="I25" s="121"/>
      <c r="J25" s="121"/>
      <c r="K25" s="121"/>
      <c r="L25" s="121"/>
      <c r="M25" s="121"/>
      <c r="N25" s="121"/>
      <c r="O25" s="121"/>
      <c r="P25" s="121"/>
      <c r="Q25" s="7"/>
      <c r="R25" s="136">
        <f>IF((SUM(R27:AA30))=0,"－",(SUM(R27:AA30)))</f>
        <v>45</v>
      </c>
      <c r="S25" s="136"/>
      <c r="T25" s="136"/>
      <c r="U25" s="136"/>
      <c r="V25" s="136"/>
      <c r="W25" s="136"/>
      <c r="X25" s="136"/>
      <c r="Y25" s="136"/>
      <c r="Z25" s="136"/>
      <c r="AA25" s="136"/>
      <c r="AB25" s="136">
        <f>IF((SUM(AB27:AK30))=0,"－",(SUM(AB27:AK30)))</f>
        <v>272</v>
      </c>
      <c r="AC25" s="136"/>
      <c r="AD25" s="136"/>
      <c r="AE25" s="136"/>
      <c r="AF25" s="136"/>
      <c r="AG25" s="136"/>
      <c r="AH25" s="136"/>
      <c r="AI25" s="136"/>
      <c r="AJ25" s="136"/>
      <c r="AK25" s="136"/>
      <c r="AL25" s="136">
        <f>IF((SUM(AL27:AU30))=0,"－",(SUM(AL27:AU30)))</f>
        <v>7078</v>
      </c>
      <c r="AM25" s="136"/>
      <c r="AN25" s="136"/>
      <c r="AO25" s="136"/>
      <c r="AP25" s="136"/>
      <c r="AQ25" s="136"/>
      <c r="AR25" s="136"/>
      <c r="AS25" s="136"/>
      <c r="AT25" s="136"/>
      <c r="AU25" s="136"/>
      <c r="AV25" s="136">
        <f>IF((SUM(AV27:BE30))=0,"…",(SUM(AV27:BE30)))</f>
        <v>1375</v>
      </c>
      <c r="AW25" s="136"/>
      <c r="AX25" s="136"/>
      <c r="AY25" s="136"/>
      <c r="AZ25" s="136"/>
      <c r="BA25" s="136"/>
      <c r="BB25" s="136"/>
      <c r="BC25" s="136"/>
      <c r="BD25" s="136"/>
      <c r="BE25" s="136"/>
      <c r="BF25" s="136">
        <f>IF((SUM(BF27:BO30))=0,"…",(SUM(BF27:BO30)))</f>
        <v>191</v>
      </c>
      <c r="BG25" s="136"/>
      <c r="BH25" s="136"/>
      <c r="BI25" s="136"/>
      <c r="BJ25" s="136"/>
      <c r="BK25" s="136"/>
      <c r="BL25" s="136"/>
      <c r="BM25" s="136"/>
      <c r="BN25" s="136"/>
      <c r="BO25" s="136"/>
      <c r="BP25" s="151" t="s">
        <v>186</v>
      </c>
      <c r="BQ25" s="152"/>
      <c r="BR25" s="152"/>
    </row>
    <row r="26" spans="2:70" ht="21.75" customHeight="1">
      <c r="B26" s="19"/>
      <c r="D26" s="3"/>
      <c r="G26" s="121"/>
      <c r="H26" s="121"/>
      <c r="I26" s="121"/>
      <c r="J26" s="121"/>
      <c r="K26" s="121"/>
      <c r="L26" s="121"/>
      <c r="M26" s="121"/>
      <c r="N26" s="121"/>
      <c r="O26" s="121"/>
      <c r="P26" s="121"/>
      <c r="Q26" s="7"/>
      <c r="R26" s="122"/>
      <c r="S26" s="123"/>
      <c r="T26" s="123"/>
      <c r="U26" s="123"/>
      <c r="V26" s="123"/>
      <c r="W26" s="123"/>
      <c r="X26" s="123"/>
      <c r="Y26" s="123"/>
      <c r="Z26" s="123"/>
      <c r="AA26" s="123"/>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41"/>
      <c r="BQ26" s="142"/>
      <c r="BR26" s="142"/>
    </row>
    <row r="27" spans="2:70" ht="21.75" customHeight="1">
      <c r="B27" s="19"/>
      <c r="D27" s="3" t="s">
        <v>188</v>
      </c>
      <c r="G27" s="121" t="s">
        <v>189</v>
      </c>
      <c r="H27" s="121"/>
      <c r="I27" s="121"/>
      <c r="J27" s="121"/>
      <c r="K27" s="121"/>
      <c r="L27" s="121"/>
      <c r="M27" s="121"/>
      <c r="N27" s="121"/>
      <c r="O27" s="121"/>
      <c r="P27" s="121"/>
      <c r="Q27" s="7"/>
      <c r="R27" s="122">
        <v>25</v>
      </c>
      <c r="S27" s="123"/>
      <c r="T27" s="123"/>
      <c r="U27" s="123"/>
      <c r="V27" s="123"/>
      <c r="W27" s="123"/>
      <c r="X27" s="123"/>
      <c r="Y27" s="123"/>
      <c r="Z27" s="123"/>
      <c r="AA27" s="123"/>
      <c r="AB27" s="136">
        <v>118</v>
      </c>
      <c r="AC27" s="136"/>
      <c r="AD27" s="136"/>
      <c r="AE27" s="136"/>
      <c r="AF27" s="136"/>
      <c r="AG27" s="136"/>
      <c r="AH27" s="136"/>
      <c r="AI27" s="136"/>
      <c r="AJ27" s="136"/>
      <c r="AK27" s="136"/>
      <c r="AL27" s="136">
        <v>3887</v>
      </c>
      <c r="AM27" s="136"/>
      <c r="AN27" s="136"/>
      <c r="AO27" s="136"/>
      <c r="AP27" s="136"/>
      <c r="AQ27" s="136"/>
      <c r="AR27" s="136"/>
      <c r="AS27" s="136"/>
      <c r="AT27" s="136"/>
      <c r="AU27" s="136"/>
      <c r="AV27" s="136">
        <v>407</v>
      </c>
      <c r="AW27" s="136"/>
      <c r="AX27" s="136"/>
      <c r="AY27" s="136"/>
      <c r="AZ27" s="136"/>
      <c r="BA27" s="136"/>
      <c r="BB27" s="136"/>
      <c r="BC27" s="136"/>
      <c r="BD27" s="136"/>
      <c r="BE27" s="136"/>
      <c r="BF27" s="136">
        <v>117</v>
      </c>
      <c r="BG27" s="136"/>
      <c r="BH27" s="136"/>
      <c r="BI27" s="136"/>
      <c r="BJ27" s="136"/>
      <c r="BK27" s="136"/>
      <c r="BL27" s="136"/>
      <c r="BM27" s="136"/>
      <c r="BN27" s="136"/>
      <c r="BO27" s="136"/>
      <c r="BP27" s="141" t="s">
        <v>188</v>
      </c>
      <c r="BQ27" s="142"/>
      <c r="BR27" s="142"/>
    </row>
    <row r="28" spans="2:70" ht="21.75" customHeight="1">
      <c r="B28" s="19"/>
      <c r="D28" s="3" t="s">
        <v>190</v>
      </c>
      <c r="G28" s="121" t="s">
        <v>191</v>
      </c>
      <c r="H28" s="121"/>
      <c r="I28" s="121"/>
      <c r="J28" s="121"/>
      <c r="K28" s="121"/>
      <c r="L28" s="121"/>
      <c r="M28" s="121"/>
      <c r="N28" s="121"/>
      <c r="O28" s="121"/>
      <c r="P28" s="121"/>
      <c r="Q28" s="7"/>
      <c r="R28" s="122">
        <v>7</v>
      </c>
      <c r="S28" s="123"/>
      <c r="T28" s="123"/>
      <c r="U28" s="123"/>
      <c r="V28" s="123"/>
      <c r="W28" s="123"/>
      <c r="X28" s="123"/>
      <c r="Y28" s="123"/>
      <c r="Z28" s="123"/>
      <c r="AA28" s="123"/>
      <c r="AB28" s="136">
        <v>73</v>
      </c>
      <c r="AC28" s="136"/>
      <c r="AD28" s="136"/>
      <c r="AE28" s="136"/>
      <c r="AF28" s="136"/>
      <c r="AG28" s="136"/>
      <c r="AH28" s="136"/>
      <c r="AI28" s="136"/>
      <c r="AJ28" s="136"/>
      <c r="AK28" s="136"/>
      <c r="AL28" s="136">
        <v>1938</v>
      </c>
      <c r="AM28" s="136"/>
      <c r="AN28" s="136"/>
      <c r="AO28" s="136"/>
      <c r="AP28" s="136"/>
      <c r="AQ28" s="136"/>
      <c r="AR28" s="136"/>
      <c r="AS28" s="136"/>
      <c r="AT28" s="136"/>
      <c r="AU28" s="136"/>
      <c r="AV28" s="136">
        <v>858</v>
      </c>
      <c r="AW28" s="136"/>
      <c r="AX28" s="136"/>
      <c r="AY28" s="136"/>
      <c r="AZ28" s="136"/>
      <c r="BA28" s="136"/>
      <c r="BB28" s="136"/>
      <c r="BC28" s="136"/>
      <c r="BD28" s="136"/>
      <c r="BE28" s="136"/>
      <c r="BF28" s="136">
        <v>52</v>
      </c>
      <c r="BG28" s="136"/>
      <c r="BH28" s="136"/>
      <c r="BI28" s="136"/>
      <c r="BJ28" s="136"/>
      <c r="BK28" s="136"/>
      <c r="BL28" s="136"/>
      <c r="BM28" s="136"/>
      <c r="BN28" s="136"/>
      <c r="BO28" s="136"/>
      <c r="BP28" s="141" t="s">
        <v>190</v>
      </c>
      <c r="BQ28" s="142"/>
      <c r="BR28" s="142"/>
    </row>
    <row r="29" spans="2:70" ht="21.75" customHeight="1">
      <c r="B29" s="19"/>
      <c r="D29" s="3" t="s">
        <v>192</v>
      </c>
      <c r="G29" s="121" t="s">
        <v>193</v>
      </c>
      <c r="H29" s="121"/>
      <c r="I29" s="121"/>
      <c r="J29" s="121"/>
      <c r="K29" s="121"/>
      <c r="L29" s="121"/>
      <c r="M29" s="121"/>
      <c r="N29" s="121"/>
      <c r="O29" s="121"/>
      <c r="P29" s="121"/>
      <c r="Q29" s="7"/>
      <c r="R29" s="122">
        <v>4</v>
      </c>
      <c r="S29" s="123"/>
      <c r="T29" s="123"/>
      <c r="U29" s="123"/>
      <c r="V29" s="123"/>
      <c r="W29" s="123"/>
      <c r="X29" s="123"/>
      <c r="Y29" s="123"/>
      <c r="Z29" s="123"/>
      <c r="AA29" s="123"/>
      <c r="AB29" s="136">
        <v>27</v>
      </c>
      <c r="AC29" s="136"/>
      <c r="AD29" s="136"/>
      <c r="AE29" s="136"/>
      <c r="AF29" s="136"/>
      <c r="AG29" s="136"/>
      <c r="AH29" s="136"/>
      <c r="AI29" s="136"/>
      <c r="AJ29" s="136"/>
      <c r="AK29" s="136"/>
      <c r="AL29" s="136">
        <v>866</v>
      </c>
      <c r="AM29" s="136"/>
      <c r="AN29" s="136"/>
      <c r="AO29" s="136"/>
      <c r="AP29" s="136"/>
      <c r="AQ29" s="136"/>
      <c r="AR29" s="136"/>
      <c r="AS29" s="136"/>
      <c r="AT29" s="136"/>
      <c r="AU29" s="136"/>
      <c r="AV29" s="136">
        <v>94</v>
      </c>
      <c r="AW29" s="136"/>
      <c r="AX29" s="136"/>
      <c r="AY29" s="136"/>
      <c r="AZ29" s="136"/>
      <c r="BA29" s="136"/>
      <c r="BB29" s="136"/>
      <c r="BC29" s="136"/>
      <c r="BD29" s="136"/>
      <c r="BE29" s="136"/>
      <c r="BF29" s="136">
        <v>1</v>
      </c>
      <c r="BG29" s="136"/>
      <c r="BH29" s="136"/>
      <c r="BI29" s="136"/>
      <c r="BJ29" s="136"/>
      <c r="BK29" s="136"/>
      <c r="BL29" s="136"/>
      <c r="BM29" s="136"/>
      <c r="BN29" s="136"/>
      <c r="BO29" s="136"/>
      <c r="BP29" s="141" t="s">
        <v>192</v>
      </c>
      <c r="BQ29" s="142"/>
      <c r="BR29" s="142"/>
    </row>
    <row r="30" spans="2:70" ht="21.75" customHeight="1">
      <c r="B30" s="19"/>
      <c r="D30" s="3" t="s">
        <v>194</v>
      </c>
      <c r="G30" s="121" t="s">
        <v>195</v>
      </c>
      <c r="H30" s="121"/>
      <c r="I30" s="121"/>
      <c r="J30" s="121"/>
      <c r="K30" s="121"/>
      <c r="L30" s="121"/>
      <c r="M30" s="121"/>
      <c r="N30" s="121"/>
      <c r="O30" s="121"/>
      <c r="P30" s="121"/>
      <c r="Q30" s="7"/>
      <c r="R30" s="122">
        <v>9</v>
      </c>
      <c r="S30" s="123"/>
      <c r="T30" s="123"/>
      <c r="U30" s="123"/>
      <c r="V30" s="123"/>
      <c r="W30" s="123"/>
      <c r="X30" s="123"/>
      <c r="Y30" s="123"/>
      <c r="Z30" s="123"/>
      <c r="AA30" s="123"/>
      <c r="AB30" s="136">
        <v>54</v>
      </c>
      <c r="AC30" s="136"/>
      <c r="AD30" s="136"/>
      <c r="AE30" s="136"/>
      <c r="AF30" s="136"/>
      <c r="AG30" s="136"/>
      <c r="AH30" s="136"/>
      <c r="AI30" s="136"/>
      <c r="AJ30" s="136"/>
      <c r="AK30" s="136"/>
      <c r="AL30" s="136">
        <v>387</v>
      </c>
      <c r="AM30" s="136"/>
      <c r="AN30" s="136"/>
      <c r="AO30" s="136"/>
      <c r="AP30" s="136"/>
      <c r="AQ30" s="136"/>
      <c r="AR30" s="136"/>
      <c r="AS30" s="136"/>
      <c r="AT30" s="136"/>
      <c r="AU30" s="136"/>
      <c r="AV30" s="136">
        <v>16</v>
      </c>
      <c r="AW30" s="136"/>
      <c r="AX30" s="136"/>
      <c r="AY30" s="136"/>
      <c r="AZ30" s="136"/>
      <c r="BA30" s="136"/>
      <c r="BB30" s="136"/>
      <c r="BC30" s="136"/>
      <c r="BD30" s="136"/>
      <c r="BE30" s="136"/>
      <c r="BF30" s="136">
        <v>21</v>
      </c>
      <c r="BG30" s="136"/>
      <c r="BH30" s="136"/>
      <c r="BI30" s="136"/>
      <c r="BJ30" s="136"/>
      <c r="BK30" s="136"/>
      <c r="BL30" s="136"/>
      <c r="BM30" s="136"/>
      <c r="BN30" s="136"/>
      <c r="BO30" s="136"/>
      <c r="BP30" s="141" t="s">
        <v>194</v>
      </c>
      <c r="BQ30" s="142"/>
      <c r="BR30" s="142"/>
    </row>
    <row r="31" spans="2:70" ht="21.75" customHeight="1">
      <c r="B31" s="19"/>
      <c r="D31" s="3"/>
      <c r="G31" s="121"/>
      <c r="H31" s="121"/>
      <c r="I31" s="121"/>
      <c r="J31" s="121"/>
      <c r="K31" s="121"/>
      <c r="L31" s="121"/>
      <c r="M31" s="121"/>
      <c r="N31" s="121"/>
      <c r="O31" s="121"/>
      <c r="P31" s="121"/>
      <c r="Q31" s="7"/>
      <c r="R31" s="122"/>
      <c r="S31" s="123"/>
      <c r="T31" s="123"/>
      <c r="U31" s="123"/>
      <c r="V31" s="123"/>
      <c r="W31" s="123"/>
      <c r="X31" s="123"/>
      <c r="Y31" s="123"/>
      <c r="Z31" s="123"/>
      <c r="AA31" s="123"/>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41"/>
      <c r="BQ31" s="142"/>
      <c r="BR31" s="142"/>
    </row>
    <row r="32" spans="2:70" ht="21.75" customHeight="1">
      <c r="B32" s="19" t="s">
        <v>196</v>
      </c>
      <c r="C32" s="2">
        <v>53</v>
      </c>
      <c r="D32" s="3"/>
      <c r="G32" s="121" t="s">
        <v>197</v>
      </c>
      <c r="H32" s="121"/>
      <c r="I32" s="121"/>
      <c r="J32" s="121"/>
      <c r="K32" s="121"/>
      <c r="L32" s="121"/>
      <c r="M32" s="121"/>
      <c r="N32" s="121"/>
      <c r="O32" s="121"/>
      <c r="P32" s="121"/>
      <c r="Q32" s="7"/>
      <c r="R32" s="136">
        <f>IF((SUM(R34:AA37))=0,"－",(SUM(R34:AA37)))</f>
        <v>45</v>
      </c>
      <c r="S32" s="136"/>
      <c r="T32" s="136"/>
      <c r="U32" s="136"/>
      <c r="V32" s="136"/>
      <c r="W32" s="136"/>
      <c r="X32" s="136"/>
      <c r="Y32" s="136"/>
      <c r="Z32" s="136"/>
      <c r="AA32" s="136"/>
      <c r="AB32" s="136">
        <f>IF((SUM(AB34:AK37))=0,"－",(SUM(AB34:AK37)))</f>
        <v>263</v>
      </c>
      <c r="AC32" s="136"/>
      <c r="AD32" s="136"/>
      <c r="AE32" s="136"/>
      <c r="AF32" s="136"/>
      <c r="AG32" s="136"/>
      <c r="AH32" s="136"/>
      <c r="AI32" s="136"/>
      <c r="AJ32" s="136"/>
      <c r="AK32" s="136"/>
      <c r="AL32" s="136">
        <f>IF((SUM(AL34:AU37))=0,"－",(SUM(AL34:AU37)-1))</f>
        <v>8123</v>
      </c>
      <c r="AM32" s="136"/>
      <c r="AN32" s="136"/>
      <c r="AO32" s="136"/>
      <c r="AP32" s="136"/>
      <c r="AQ32" s="136"/>
      <c r="AR32" s="136"/>
      <c r="AS32" s="136"/>
      <c r="AT32" s="136"/>
      <c r="AU32" s="136"/>
      <c r="AV32" s="136">
        <f>IF((SUM(AV34:BE37))=0,"…",(SUM(AV34:BE37)))</f>
        <v>1840</v>
      </c>
      <c r="AW32" s="136"/>
      <c r="AX32" s="136"/>
      <c r="AY32" s="136"/>
      <c r="AZ32" s="136"/>
      <c r="BA32" s="136"/>
      <c r="BB32" s="136"/>
      <c r="BC32" s="136"/>
      <c r="BD32" s="136"/>
      <c r="BE32" s="136"/>
      <c r="BF32" s="136">
        <f>IF((SUM(BF34:BO37))=0,"…",(SUM(BF34:BO37)))</f>
        <v>448</v>
      </c>
      <c r="BG32" s="136"/>
      <c r="BH32" s="136"/>
      <c r="BI32" s="136"/>
      <c r="BJ32" s="136"/>
      <c r="BK32" s="136"/>
      <c r="BL32" s="136"/>
      <c r="BM32" s="136"/>
      <c r="BN32" s="136"/>
      <c r="BO32" s="136"/>
      <c r="BP32" s="151" t="s">
        <v>196</v>
      </c>
      <c r="BQ32" s="152"/>
      <c r="BR32" s="152"/>
    </row>
    <row r="33" spans="2:70" ht="21.75" customHeight="1">
      <c r="B33" s="19"/>
      <c r="D33" s="3"/>
      <c r="G33" s="121"/>
      <c r="H33" s="121"/>
      <c r="I33" s="121"/>
      <c r="J33" s="121"/>
      <c r="K33" s="121"/>
      <c r="L33" s="121"/>
      <c r="M33" s="121"/>
      <c r="N33" s="121"/>
      <c r="O33" s="121"/>
      <c r="P33" s="121"/>
      <c r="Q33" s="7"/>
      <c r="R33" s="122"/>
      <c r="S33" s="123"/>
      <c r="T33" s="123"/>
      <c r="U33" s="123"/>
      <c r="V33" s="123"/>
      <c r="W33" s="123"/>
      <c r="X33" s="123"/>
      <c r="Y33" s="123"/>
      <c r="Z33" s="123"/>
      <c r="AA33" s="123"/>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41"/>
      <c r="BQ33" s="142"/>
      <c r="BR33" s="142"/>
    </row>
    <row r="34" spans="2:70" ht="21.75" customHeight="1">
      <c r="B34" s="19"/>
      <c r="D34" s="3" t="s">
        <v>198</v>
      </c>
      <c r="G34" s="121" t="s">
        <v>199</v>
      </c>
      <c r="H34" s="121"/>
      <c r="I34" s="121"/>
      <c r="J34" s="121"/>
      <c r="K34" s="121"/>
      <c r="L34" s="121"/>
      <c r="M34" s="121"/>
      <c r="N34" s="121"/>
      <c r="O34" s="121"/>
      <c r="P34" s="121"/>
      <c r="Q34" s="7"/>
      <c r="R34" s="122">
        <v>12</v>
      </c>
      <c r="S34" s="123"/>
      <c r="T34" s="123"/>
      <c r="U34" s="123"/>
      <c r="V34" s="123"/>
      <c r="W34" s="123"/>
      <c r="X34" s="123"/>
      <c r="Y34" s="123"/>
      <c r="Z34" s="123"/>
      <c r="AA34" s="123"/>
      <c r="AB34" s="136">
        <v>64</v>
      </c>
      <c r="AC34" s="136"/>
      <c r="AD34" s="136"/>
      <c r="AE34" s="136"/>
      <c r="AF34" s="136"/>
      <c r="AG34" s="136"/>
      <c r="AH34" s="136"/>
      <c r="AI34" s="136"/>
      <c r="AJ34" s="136"/>
      <c r="AK34" s="136"/>
      <c r="AL34" s="136">
        <v>2377</v>
      </c>
      <c r="AM34" s="136"/>
      <c r="AN34" s="136"/>
      <c r="AO34" s="136"/>
      <c r="AP34" s="136"/>
      <c r="AQ34" s="136"/>
      <c r="AR34" s="136"/>
      <c r="AS34" s="136"/>
      <c r="AT34" s="136"/>
      <c r="AU34" s="136"/>
      <c r="AV34" s="136">
        <v>1320</v>
      </c>
      <c r="AW34" s="136"/>
      <c r="AX34" s="136"/>
      <c r="AY34" s="136"/>
      <c r="AZ34" s="136"/>
      <c r="BA34" s="136"/>
      <c r="BB34" s="136"/>
      <c r="BC34" s="136"/>
      <c r="BD34" s="136"/>
      <c r="BE34" s="136"/>
      <c r="BF34" s="136">
        <v>193</v>
      </c>
      <c r="BG34" s="136"/>
      <c r="BH34" s="136"/>
      <c r="BI34" s="136"/>
      <c r="BJ34" s="136"/>
      <c r="BK34" s="136"/>
      <c r="BL34" s="136"/>
      <c r="BM34" s="136"/>
      <c r="BN34" s="136"/>
      <c r="BO34" s="136"/>
      <c r="BP34" s="141" t="s">
        <v>198</v>
      </c>
      <c r="BQ34" s="142"/>
      <c r="BR34" s="142"/>
    </row>
    <row r="35" spans="2:70" ht="21.75" customHeight="1">
      <c r="B35" s="19"/>
      <c r="D35" s="3" t="s">
        <v>200</v>
      </c>
      <c r="G35" s="121" t="s">
        <v>201</v>
      </c>
      <c r="H35" s="121"/>
      <c r="I35" s="121"/>
      <c r="J35" s="121"/>
      <c r="K35" s="121"/>
      <c r="L35" s="121"/>
      <c r="M35" s="121"/>
      <c r="N35" s="121"/>
      <c r="O35" s="121"/>
      <c r="P35" s="121"/>
      <c r="Q35" s="7"/>
      <c r="R35" s="122">
        <v>11</v>
      </c>
      <c r="S35" s="123"/>
      <c r="T35" s="123"/>
      <c r="U35" s="123"/>
      <c r="V35" s="123"/>
      <c r="W35" s="123"/>
      <c r="X35" s="123"/>
      <c r="Y35" s="123"/>
      <c r="Z35" s="123"/>
      <c r="AA35" s="123"/>
      <c r="AB35" s="136">
        <v>72</v>
      </c>
      <c r="AC35" s="136"/>
      <c r="AD35" s="136"/>
      <c r="AE35" s="136"/>
      <c r="AF35" s="136"/>
      <c r="AG35" s="136"/>
      <c r="AH35" s="136"/>
      <c r="AI35" s="136"/>
      <c r="AJ35" s="136"/>
      <c r="AK35" s="136"/>
      <c r="AL35" s="136">
        <v>1207</v>
      </c>
      <c r="AM35" s="136"/>
      <c r="AN35" s="136"/>
      <c r="AO35" s="136"/>
      <c r="AP35" s="136"/>
      <c r="AQ35" s="136"/>
      <c r="AR35" s="136"/>
      <c r="AS35" s="136"/>
      <c r="AT35" s="136"/>
      <c r="AU35" s="136"/>
      <c r="AV35" s="136">
        <v>205</v>
      </c>
      <c r="AW35" s="136"/>
      <c r="AX35" s="136"/>
      <c r="AY35" s="136"/>
      <c r="AZ35" s="136"/>
      <c r="BA35" s="136"/>
      <c r="BB35" s="136"/>
      <c r="BC35" s="136"/>
      <c r="BD35" s="136"/>
      <c r="BE35" s="136"/>
      <c r="BF35" s="136">
        <v>31</v>
      </c>
      <c r="BG35" s="136"/>
      <c r="BH35" s="136"/>
      <c r="BI35" s="136"/>
      <c r="BJ35" s="136"/>
      <c r="BK35" s="136"/>
      <c r="BL35" s="136"/>
      <c r="BM35" s="136"/>
      <c r="BN35" s="136"/>
      <c r="BO35" s="136"/>
      <c r="BP35" s="141" t="s">
        <v>200</v>
      </c>
      <c r="BQ35" s="142"/>
      <c r="BR35" s="142"/>
    </row>
    <row r="36" spans="2:70" ht="21.75" customHeight="1">
      <c r="B36" s="19"/>
      <c r="D36" s="3" t="s">
        <v>202</v>
      </c>
      <c r="G36" s="121" t="s">
        <v>203</v>
      </c>
      <c r="H36" s="121"/>
      <c r="I36" s="121"/>
      <c r="J36" s="121"/>
      <c r="K36" s="121"/>
      <c r="L36" s="121"/>
      <c r="M36" s="121"/>
      <c r="N36" s="121"/>
      <c r="O36" s="121"/>
      <c r="P36" s="121"/>
      <c r="Q36" s="7"/>
      <c r="R36" s="122">
        <v>12</v>
      </c>
      <c r="S36" s="123"/>
      <c r="T36" s="123"/>
      <c r="U36" s="123"/>
      <c r="V36" s="123"/>
      <c r="W36" s="123"/>
      <c r="X36" s="123"/>
      <c r="Y36" s="123"/>
      <c r="Z36" s="123"/>
      <c r="AA36" s="123"/>
      <c r="AB36" s="136">
        <v>74</v>
      </c>
      <c r="AC36" s="136"/>
      <c r="AD36" s="136"/>
      <c r="AE36" s="136"/>
      <c r="AF36" s="136"/>
      <c r="AG36" s="136"/>
      <c r="AH36" s="136"/>
      <c r="AI36" s="136"/>
      <c r="AJ36" s="136"/>
      <c r="AK36" s="136"/>
      <c r="AL36" s="136">
        <v>1666</v>
      </c>
      <c r="AM36" s="136"/>
      <c r="AN36" s="136"/>
      <c r="AO36" s="136"/>
      <c r="AP36" s="136"/>
      <c r="AQ36" s="136"/>
      <c r="AR36" s="136"/>
      <c r="AS36" s="136"/>
      <c r="AT36" s="136"/>
      <c r="AU36" s="136"/>
      <c r="AV36" s="136">
        <v>148</v>
      </c>
      <c r="AW36" s="136"/>
      <c r="AX36" s="136"/>
      <c r="AY36" s="136"/>
      <c r="AZ36" s="136"/>
      <c r="BA36" s="136"/>
      <c r="BB36" s="136"/>
      <c r="BC36" s="136"/>
      <c r="BD36" s="136"/>
      <c r="BE36" s="136"/>
      <c r="BF36" s="136">
        <v>27</v>
      </c>
      <c r="BG36" s="136"/>
      <c r="BH36" s="136"/>
      <c r="BI36" s="136"/>
      <c r="BJ36" s="136"/>
      <c r="BK36" s="136"/>
      <c r="BL36" s="136"/>
      <c r="BM36" s="136"/>
      <c r="BN36" s="136"/>
      <c r="BO36" s="136"/>
      <c r="BP36" s="141" t="s">
        <v>202</v>
      </c>
      <c r="BQ36" s="142"/>
      <c r="BR36" s="142"/>
    </row>
    <row r="37" spans="2:70" ht="21.75" customHeight="1">
      <c r="B37" s="19"/>
      <c r="D37" s="3" t="s">
        <v>204</v>
      </c>
      <c r="G37" s="121" t="s">
        <v>205</v>
      </c>
      <c r="H37" s="121"/>
      <c r="I37" s="121"/>
      <c r="J37" s="121"/>
      <c r="K37" s="121"/>
      <c r="L37" s="121"/>
      <c r="M37" s="121"/>
      <c r="N37" s="121"/>
      <c r="O37" s="121"/>
      <c r="P37" s="121"/>
      <c r="Q37" s="7"/>
      <c r="R37" s="122">
        <v>10</v>
      </c>
      <c r="S37" s="123"/>
      <c r="T37" s="123"/>
      <c r="U37" s="123"/>
      <c r="V37" s="123"/>
      <c r="W37" s="123"/>
      <c r="X37" s="123"/>
      <c r="Y37" s="123"/>
      <c r="Z37" s="123"/>
      <c r="AA37" s="123"/>
      <c r="AB37" s="136">
        <v>53</v>
      </c>
      <c r="AC37" s="136"/>
      <c r="AD37" s="136"/>
      <c r="AE37" s="136"/>
      <c r="AF37" s="136"/>
      <c r="AG37" s="136"/>
      <c r="AH37" s="136"/>
      <c r="AI37" s="136"/>
      <c r="AJ37" s="136"/>
      <c r="AK37" s="136"/>
      <c r="AL37" s="136">
        <v>2874</v>
      </c>
      <c r="AM37" s="136"/>
      <c r="AN37" s="136"/>
      <c r="AO37" s="136"/>
      <c r="AP37" s="136"/>
      <c r="AQ37" s="136"/>
      <c r="AR37" s="136"/>
      <c r="AS37" s="136"/>
      <c r="AT37" s="136"/>
      <c r="AU37" s="136"/>
      <c r="AV37" s="136">
        <v>167</v>
      </c>
      <c r="AW37" s="136"/>
      <c r="AX37" s="136"/>
      <c r="AY37" s="136"/>
      <c r="AZ37" s="136"/>
      <c r="BA37" s="136"/>
      <c r="BB37" s="136"/>
      <c r="BC37" s="136"/>
      <c r="BD37" s="136"/>
      <c r="BE37" s="136"/>
      <c r="BF37" s="136">
        <v>197</v>
      </c>
      <c r="BG37" s="136"/>
      <c r="BH37" s="136"/>
      <c r="BI37" s="136"/>
      <c r="BJ37" s="136"/>
      <c r="BK37" s="136"/>
      <c r="BL37" s="136"/>
      <c r="BM37" s="136"/>
      <c r="BN37" s="136"/>
      <c r="BO37" s="136"/>
      <c r="BP37" s="141" t="s">
        <v>204</v>
      </c>
      <c r="BQ37" s="142"/>
      <c r="BR37" s="142"/>
    </row>
    <row r="38" spans="2:70" ht="21.75" customHeight="1">
      <c r="B38" s="19"/>
      <c r="D38" s="3"/>
      <c r="G38" s="121"/>
      <c r="H38" s="121"/>
      <c r="I38" s="121"/>
      <c r="J38" s="121"/>
      <c r="K38" s="121"/>
      <c r="L38" s="121"/>
      <c r="M38" s="121"/>
      <c r="N38" s="121"/>
      <c r="O38" s="121"/>
      <c r="P38" s="121"/>
      <c r="Q38" s="7"/>
      <c r="R38" s="122"/>
      <c r="S38" s="123"/>
      <c r="T38" s="123"/>
      <c r="U38" s="123"/>
      <c r="V38" s="123"/>
      <c r="W38" s="123"/>
      <c r="X38" s="123"/>
      <c r="Y38" s="123"/>
      <c r="Z38" s="123"/>
      <c r="AA38" s="123"/>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41"/>
      <c r="BQ38" s="142"/>
      <c r="BR38" s="142"/>
    </row>
    <row r="39" spans="2:70" ht="21.75" customHeight="1">
      <c r="B39" s="19" t="s">
        <v>206</v>
      </c>
      <c r="D39" s="3"/>
      <c r="G39" s="121" t="s">
        <v>207</v>
      </c>
      <c r="H39" s="121"/>
      <c r="I39" s="121"/>
      <c r="J39" s="121"/>
      <c r="K39" s="121"/>
      <c r="L39" s="121"/>
      <c r="M39" s="121"/>
      <c r="N39" s="121"/>
      <c r="O39" s="121"/>
      <c r="P39" s="121"/>
      <c r="Q39" s="7"/>
      <c r="R39" s="136">
        <f>IF((SUM(R41:AA43))=0,"－",(SUM(R41:AA43)))</f>
        <v>115</v>
      </c>
      <c r="S39" s="136"/>
      <c r="T39" s="136"/>
      <c r="U39" s="136"/>
      <c r="V39" s="136"/>
      <c r="W39" s="136"/>
      <c r="X39" s="136"/>
      <c r="Y39" s="136"/>
      <c r="Z39" s="136"/>
      <c r="AA39" s="136"/>
      <c r="AB39" s="136">
        <f>IF((SUM(AB41:AK43))=0,"－",(SUM(AB41:AK43)))</f>
        <v>847</v>
      </c>
      <c r="AC39" s="136"/>
      <c r="AD39" s="136"/>
      <c r="AE39" s="136"/>
      <c r="AF39" s="136"/>
      <c r="AG39" s="136"/>
      <c r="AH39" s="136"/>
      <c r="AI39" s="136"/>
      <c r="AJ39" s="136"/>
      <c r="AK39" s="136"/>
      <c r="AL39" s="136">
        <f>IF((SUM(AL41:AU43))=0,"－",(SUM(AL41:AU43)))</f>
        <v>32550</v>
      </c>
      <c r="AM39" s="136"/>
      <c r="AN39" s="136"/>
      <c r="AO39" s="136"/>
      <c r="AP39" s="136"/>
      <c r="AQ39" s="136"/>
      <c r="AR39" s="136"/>
      <c r="AS39" s="136"/>
      <c r="AT39" s="136"/>
      <c r="AU39" s="136"/>
      <c r="AV39" s="136">
        <f>IF((SUM(AV41:BE43))=0,"…",(SUM(AV41:BE43)))</f>
        <v>2495</v>
      </c>
      <c r="AW39" s="136"/>
      <c r="AX39" s="136"/>
      <c r="AY39" s="136"/>
      <c r="AZ39" s="136"/>
      <c r="BA39" s="136"/>
      <c r="BB39" s="136"/>
      <c r="BC39" s="136"/>
      <c r="BD39" s="136"/>
      <c r="BE39" s="136"/>
      <c r="BF39" s="136">
        <f>IF((SUM(BF41:BO43))=0,"…",(SUM(BF41:BO43)))</f>
        <v>399</v>
      </c>
      <c r="BG39" s="136"/>
      <c r="BH39" s="136"/>
      <c r="BI39" s="136"/>
      <c r="BJ39" s="136"/>
      <c r="BK39" s="136"/>
      <c r="BL39" s="136"/>
      <c r="BM39" s="136"/>
      <c r="BN39" s="136"/>
      <c r="BO39" s="136"/>
      <c r="BP39" s="151" t="s">
        <v>206</v>
      </c>
      <c r="BQ39" s="152"/>
      <c r="BR39" s="152"/>
    </row>
    <row r="40" spans="2:70" ht="21.75" customHeight="1">
      <c r="B40" s="19"/>
      <c r="D40" s="3"/>
      <c r="G40" s="121"/>
      <c r="H40" s="121"/>
      <c r="I40" s="121"/>
      <c r="J40" s="121"/>
      <c r="K40" s="121"/>
      <c r="L40" s="121"/>
      <c r="M40" s="121"/>
      <c r="N40" s="121"/>
      <c r="O40" s="121"/>
      <c r="P40" s="121"/>
      <c r="Q40" s="7"/>
      <c r="R40" s="122"/>
      <c r="S40" s="123"/>
      <c r="T40" s="123"/>
      <c r="U40" s="123"/>
      <c r="V40" s="123"/>
      <c r="W40" s="123"/>
      <c r="X40" s="123"/>
      <c r="Y40" s="123"/>
      <c r="Z40" s="123"/>
      <c r="AA40" s="123"/>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41"/>
      <c r="BQ40" s="142"/>
      <c r="BR40" s="142"/>
    </row>
    <row r="41" spans="2:70" ht="21.75" customHeight="1">
      <c r="B41" s="19"/>
      <c r="D41" s="3" t="s">
        <v>208</v>
      </c>
      <c r="G41" s="121" t="s">
        <v>209</v>
      </c>
      <c r="H41" s="121"/>
      <c r="I41" s="121"/>
      <c r="J41" s="121"/>
      <c r="K41" s="121"/>
      <c r="L41" s="121"/>
      <c r="M41" s="121"/>
      <c r="N41" s="121"/>
      <c r="O41" s="121"/>
      <c r="P41" s="121"/>
      <c r="Q41" s="7"/>
      <c r="R41" s="122">
        <v>27</v>
      </c>
      <c r="S41" s="123"/>
      <c r="T41" s="123"/>
      <c r="U41" s="123"/>
      <c r="V41" s="123"/>
      <c r="W41" s="123"/>
      <c r="X41" s="123"/>
      <c r="Y41" s="123"/>
      <c r="Z41" s="123"/>
      <c r="AA41" s="123"/>
      <c r="AB41" s="136">
        <v>210</v>
      </c>
      <c r="AC41" s="136"/>
      <c r="AD41" s="136"/>
      <c r="AE41" s="136"/>
      <c r="AF41" s="136"/>
      <c r="AG41" s="136"/>
      <c r="AH41" s="136"/>
      <c r="AI41" s="136"/>
      <c r="AJ41" s="136"/>
      <c r="AK41" s="136"/>
      <c r="AL41" s="136">
        <v>6190</v>
      </c>
      <c r="AM41" s="136"/>
      <c r="AN41" s="136"/>
      <c r="AO41" s="136"/>
      <c r="AP41" s="136"/>
      <c r="AQ41" s="136"/>
      <c r="AR41" s="136"/>
      <c r="AS41" s="136"/>
      <c r="AT41" s="136"/>
      <c r="AU41" s="136"/>
      <c r="AV41" s="136">
        <v>767</v>
      </c>
      <c r="AW41" s="136"/>
      <c r="AX41" s="136"/>
      <c r="AY41" s="136"/>
      <c r="AZ41" s="136"/>
      <c r="BA41" s="136"/>
      <c r="BB41" s="136"/>
      <c r="BC41" s="136"/>
      <c r="BD41" s="136"/>
      <c r="BE41" s="136"/>
      <c r="BF41" s="136">
        <v>150</v>
      </c>
      <c r="BG41" s="136"/>
      <c r="BH41" s="136"/>
      <c r="BI41" s="136"/>
      <c r="BJ41" s="136"/>
      <c r="BK41" s="136"/>
      <c r="BL41" s="136"/>
      <c r="BM41" s="136"/>
      <c r="BN41" s="136"/>
      <c r="BO41" s="136"/>
      <c r="BP41" s="141" t="s">
        <v>208</v>
      </c>
      <c r="BQ41" s="142"/>
      <c r="BR41" s="142"/>
    </row>
    <row r="42" spans="2:70" ht="21.75" customHeight="1">
      <c r="B42" s="19"/>
      <c r="D42" s="3" t="s">
        <v>210</v>
      </c>
      <c r="G42" s="121" t="s">
        <v>211</v>
      </c>
      <c r="H42" s="121"/>
      <c r="I42" s="121"/>
      <c r="J42" s="121"/>
      <c r="K42" s="121"/>
      <c r="L42" s="121"/>
      <c r="M42" s="121"/>
      <c r="N42" s="121"/>
      <c r="O42" s="121"/>
      <c r="P42" s="121"/>
      <c r="Q42" s="7"/>
      <c r="R42" s="122">
        <v>40</v>
      </c>
      <c r="S42" s="123"/>
      <c r="T42" s="123"/>
      <c r="U42" s="123"/>
      <c r="V42" s="123"/>
      <c r="W42" s="123"/>
      <c r="X42" s="123"/>
      <c r="Y42" s="123"/>
      <c r="Z42" s="123"/>
      <c r="AA42" s="123"/>
      <c r="AB42" s="136">
        <v>306</v>
      </c>
      <c r="AC42" s="136"/>
      <c r="AD42" s="136"/>
      <c r="AE42" s="136"/>
      <c r="AF42" s="136"/>
      <c r="AG42" s="136"/>
      <c r="AH42" s="136"/>
      <c r="AI42" s="136"/>
      <c r="AJ42" s="136"/>
      <c r="AK42" s="136"/>
      <c r="AL42" s="136">
        <v>15871</v>
      </c>
      <c r="AM42" s="136"/>
      <c r="AN42" s="136"/>
      <c r="AO42" s="136"/>
      <c r="AP42" s="136"/>
      <c r="AQ42" s="136"/>
      <c r="AR42" s="136"/>
      <c r="AS42" s="136"/>
      <c r="AT42" s="136"/>
      <c r="AU42" s="136"/>
      <c r="AV42" s="136">
        <v>825</v>
      </c>
      <c r="AW42" s="136"/>
      <c r="AX42" s="136"/>
      <c r="AY42" s="136"/>
      <c r="AZ42" s="136"/>
      <c r="BA42" s="136"/>
      <c r="BB42" s="136"/>
      <c r="BC42" s="136"/>
      <c r="BD42" s="136"/>
      <c r="BE42" s="136"/>
      <c r="BF42" s="136">
        <v>186</v>
      </c>
      <c r="BG42" s="136"/>
      <c r="BH42" s="136"/>
      <c r="BI42" s="136"/>
      <c r="BJ42" s="136"/>
      <c r="BK42" s="136"/>
      <c r="BL42" s="136"/>
      <c r="BM42" s="136"/>
      <c r="BN42" s="136"/>
      <c r="BO42" s="136"/>
      <c r="BP42" s="141" t="s">
        <v>210</v>
      </c>
      <c r="BQ42" s="142"/>
      <c r="BR42" s="142"/>
    </row>
    <row r="43" spans="2:70" ht="21.75" customHeight="1">
      <c r="B43" s="19"/>
      <c r="D43" s="3" t="s">
        <v>212</v>
      </c>
      <c r="G43" s="121" t="s">
        <v>213</v>
      </c>
      <c r="H43" s="121"/>
      <c r="I43" s="121"/>
      <c r="J43" s="121"/>
      <c r="K43" s="121"/>
      <c r="L43" s="121"/>
      <c r="M43" s="121"/>
      <c r="N43" s="121"/>
      <c r="O43" s="121"/>
      <c r="P43" s="121"/>
      <c r="Q43" s="7"/>
      <c r="R43" s="122">
        <v>48</v>
      </c>
      <c r="S43" s="123"/>
      <c r="T43" s="123"/>
      <c r="U43" s="123"/>
      <c r="V43" s="123"/>
      <c r="W43" s="123"/>
      <c r="X43" s="123"/>
      <c r="Y43" s="123"/>
      <c r="Z43" s="123"/>
      <c r="AA43" s="123"/>
      <c r="AB43" s="136">
        <v>331</v>
      </c>
      <c r="AC43" s="136"/>
      <c r="AD43" s="136"/>
      <c r="AE43" s="136"/>
      <c r="AF43" s="136"/>
      <c r="AG43" s="136"/>
      <c r="AH43" s="136"/>
      <c r="AI43" s="136"/>
      <c r="AJ43" s="136"/>
      <c r="AK43" s="136"/>
      <c r="AL43" s="136">
        <v>10489</v>
      </c>
      <c r="AM43" s="136"/>
      <c r="AN43" s="136"/>
      <c r="AO43" s="136"/>
      <c r="AP43" s="136"/>
      <c r="AQ43" s="136"/>
      <c r="AR43" s="136"/>
      <c r="AS43" s="136"/>
      <c r="AT43" s="136"/>
      <c r="AU43" s="136"/>
      <c r="AV43" s="136">
        <v>903</v>
      </c>
      <c r="AW43" s="136"/>
      <c r="AX43" s="136"/>
      <c r="AY43" s="136"/>
      <c r="AZ43" s="136"/>
      <c r="BA43" s="136"/>
      <c r="BB43" s="136"/>
      <c r="BC43" s="136"/>
      <c r="BD43" s="136"/>
      <c r="BE43" s="136"/>
      <c r="BF43" s="136">
        <v>63</v>
      </c>
      <c r="BG43" s="136"/>
      <c r="BH43" s="136"/>
      <c r="BI43" s="136"/>
      <c r="BJ43" s="136"/>
      <c r="BK43" s="136"/>
      <c r="BL43" s="136"/>
      <c r="BM43" s="136"/>
      <c r="BN43" s="136"/>
      <c r="BO43" s="136"/>
      <c r="BP43" s="141" t="s">
        <v>212</v>
      </c>
      <c r="BQ43" s="142"/>
      <c r="BR43" s="142"/>
    </row>
    <row r="44" spans="2:70" ht="21.75" customHeight="1">
      <c r="B44" s="19"/>
      <c r="D44" s="3"/>
      <c r="G44" s="121"/>
      <c r="H44" s="121"/>
      <c r="I44" s="121"/>
      <c r="J44" s="121"/>
      <c r="K44" s="121"/>
      <c r="L44" s="121"/>
      <c r="M44" s="121"/>
      <c r="N44" s="121"/>
      <c r="O44" s="121"/>
      <c r="P44" s="121"/>
      <c r="Q44" s="7"/>
      <c r="R44" s="122"/>
      <c r="S44" s="123"/>
      <c r="T44" s="123"/>
      <c r="U44" s="123"/>
      <c r="V44" s="123"/>
      <c r="W44" s="123"/>
      <c r="X44" s="123"/>
      <c r="Y44" s="123"/>
      <c r="Z44" s="123"/>
      <c r="AA44" s="123"/>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41"/>
      <c r="BQ44" s="142"/>
      <c r="BR44" s="142"/>
    </row>
    <row r="45" spans="1:70" s="20" customFormat="1" ht="21.75" customHeight="1">
      <c r="A45" s="133" t="s">
        <v>214</v>
      </c>
      <c r="B45" s="133"/>
      <c r="C45" s="133"/>
      <c r="D45" s="133"/>
      <c r="E45" s="133"/>
      <c r="F45" s="133"/>
      <c r="G45" s="133"/>
      <c r="H45" s="133"/>
      <c r="I45" s="133"/>
      <c r="J45" s="133"/>
      <c r="K45" s="133"/>
      <c r="L45" s="133"/>
      <c r="M45" s="51"/>
      <c r="N45" s="37"/>
      <c r="O45" s="37"/>
      <c r="P45" s="37"/>
      <c r="Q45" s="22"/>
      <c r="R45" s="140">
        <f>IF((SUM(R47,R59,R67,R78,R83,R89))=0,"－",(SUM(R47,R59,R67,R78,R83,R89)))</f>
        <v>1716</v>
      </c>
      <c r="S45" s="140"/>
      <c r="T45" s="140"/>
      <c r="U45" s="140"/>
      <c r="V45" s="140"/>
      <c r="W45" s="140"/>
      <c r="X45" s="140"/>
      <c r="Y45" s="140"/>
      <c r="Z45" s="140"/>
      <c r="AA45" s="140"/>
      <c r="AB45" s="140">
        <f>IF((SUM(AB47,AB59,AB67,AB78,AB83,AB89))=0,"－",(SUM(AB47,AB59,AB67,AB78,AB83,AB89)))</f>
        <v>9520</v>
      </c>
      <c r="AC45" s="140"/>
      <c r="AD45" s="140"/>
      <c r="AE45" s="140"/>
      <c r="AF45" s="140"/>
      <c r="AG45" s="140"/>
      <c r="AH45" s="140"/>
      <c r="AI45" s="140"/>
      <c r="AJ45" s="140"/>
      <c r="AK45" s="140"/>
      <c r="AL45" s="140">
        <f>IF((SUM(AL47,AL59,AL67,AL78,AL83,AL89))=0,"－",(SUM(AL47,AL59,AL67,AL78,AL83,AL89)))</f>
        <v>128532</v>
      </c>
      <c r="AM45" s="140"/>
      <c r="AN45" s="140"/>
      <c r="AO45" s="140"/>
      <c r="AP45" s="140"/>
      <c r="AQ45" s="140"/>
      <c r="AR45" s="140"/>
      <c r="AS45" s="140"/>
      <c r="AT45" s="140"/>
      <c r="AU45" s="140"/>
      <c r="AV45" s="140">
        <f>IF((SUM(AV47,AV59,AV67,AV78,AV83,AV89))=0,"…",(SUM(AV47,AV59,AV67,AV78,AV83,AV89)))</f>
        <v>12395</v>
      </c>
      <c r="AW45" s="140"/>
      <c r="AX45" s="140"/>
      <c r="AY45" s="140"/>
      <c r="AZ45" s="140"/>
      <c r="BA45" s="140"/>
      <c r="BB45" s="140"/>
      <c r="BC45" s="140"/>
      <c r="BD45" s="140"/>
      <c r="BE45" s="140"/>
      <c r="BF45" s="140">
        <f>IF((SUM(BF47,BF59,BF67,BF78,BF83,BF89))=0,"…",(SUM(BF47,BF59,BF67,BF78,BF83,BF89)))</f>
        <v>4921</v>
      </c>
      <c r="BG45" s="140"/>
      <c r="BH45" s="140"/>
      <c r="BI45" s="140"/>
      <c r="BJ45" s="140"/>
      <c r="BK45" s="140"/>
      <c r="BL45" s="140"/>
      <c r="BM45" s="140"/>
      <c r="BN45" s="140"/>
      <c r="BO45" s="140"/>
      <c r="BP45" s="86" t="s">
        <v>215</v>
      </c>
      <c r="BQ45" s="87"/>
      <c r="BR45" s="87"/>
    </row>
    <row r="46" spans="2:70" ht="21.75" customHeight="1">
      <c r="B46" s="19"/>
      <c r="D46" s="3"/>
      <c r="G46" s="121"/>
      <c r="H46" s="121"/>
      <c r="I46" s="121"/>
      <c r="J46" s="121"/>
      <c r="K46" s="121"/>
      <c r="L46" s="121"/>
      <c r="M46" s="121"/>
      <c r="N46" s="121"/>
      <c r="O46" s="121"/>
      <c r="P46" s="121"/>
      <c r="Q46" s="7"/>
      <c r="R46" s="122"/>
      <c r="S46" s="123"/>
      <c r="T46" s="123"/>
      <c r="U46" s="123"/>
      <c r="V46" s="123"/>
      <c r="W46" s="123"/>
      <c r="X46" s="123"/>
      <c r="Y46" s="123"/>
      <c r="Z46" s="123"/>
      <c r="AA46" s="123"/>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41"/>
      <c r="BQ46" s="142"/>
      <c r="BR46" s="142"/>
    </row>
    <row r="47" spans="2:70" ht="21.75" customHeight="1">
      <c r="B47" s="19" t="s">
        <v>216</v>
      </c>
      <c r="D47" s="3"/>
      <c r="G47" s="121" t="s">
        <v>217</v>
      </c>
      <c r="H47" s="121"/>
      <c r="I47" s="121"/>
      <c r="J47" s="121"/>
      <c r="K47" s="121"/>
      <c r="L47" s="121"/>
      <c r="M47" s="121"/>
      <c r="N47" s="121"/>
      <c r="O47" s="121"/>
      <c r="P47" s="121"/>
      <c r="Q47" s="7"/>
      <c r="R47" s="136">
        <f>IF((SUM(R49,R57))=0,"－",(SUM(R49,R57)))</f>
        <v>6</v>
      </c>
      <c r="S47" s="136"/>
      <c r="T47" s="136"/>
      <c r="U47" s="136"/>
      <c r="V47" s="136"/>
      <c r="W47" s="136"/>
      <c r="X47" s="136"/>
      <c r="Y47" s="136"/>
      <c r="Z47" s="136"/>
      <c r="AA47" s="136"/>
      <c r="AB47" s="136">
        <f>IF((SUM(AB49,AB57))=0,"－",(SUM(AB49,AB57)))</f>
        <v>911</v>
      </c>
      <c r="AC47" s="136"/>
      <c r="AD47" s="136"/>
      <c r="AE47" s="136"/>
      <c r="AF47" s="136"/>
      <c r="AG47" s="136"/>
      <c r="AH47" s="136"/>
      <c r="AI47" s="136"/>
      <c r="AJ47" s="136"/>
      <c r="AK47" s="136"/>
      <c r="AL47" s="136">
        <f>IF((SUM(AL49,AL57))=0,"－",(SUM(AL49,AL57)))</f>
        <v>15924</v>
      </c>
      <c r="AM47" s="136"/>
      <c r="AN47" s="136"/>
      <c r="AO47" s="136"/>
      <c r="AP47" s="136"/>
      <c r="AQ47" s="136"/>
      <c r="AR47" s="136"/>
      <c r="AS47" s="136"/>
      <c r="AT47" s="136"/>
      <c r="AU47" s="136"/>
      <c r="AV47" s="136">
        <f>IF((SUM(AV49,AV57))=0,"…",(SUM(AV49,AV57)))</f>
        <v>1793</v>
      </c>
      <c r="AW47" s="136"/>
      <c r="AX47" s="136"/>
      <c r="AY47" s="136"/>
      <c r="AZ47" s="136"/>
      <c r="BA47" s="136"/>
      <c r="BB47" s="136"/>
      <c r="BC47" s="136"/>
      <c r="BD47" s="136"/>
      <c r="BE47" s="136"/>
      <c r="BF47" s="136">
        <f>IF((SUM(BF49,BF57))=0,"…",(SUM(BF49,BF57)))</f>
        <v>285</v>
      </c>
      <c r="BG47" s="136"/>
      <c r="BH47" s="136"/>
      <c r="BI47" s="136"/>
      <c r="BJ47" s="136"/>
      <c r="BK47" s="136"/>
      <c r="BL47" s="136"/>
      <c r="BM47" s="136"/>
      <c r="BN47" s="136"/>
      <c r="BO47" s="136"/>
      <c r="BP47" s="151" t="s">
        <v>216</v>
      </c>
      <c r="BQ47" s="152"/>
      <c r="BR47" s="152"/>
    </row>
    <row r="48" spans="2:70" ht="21.75" customHeight="1">
      <c r="B48" s="19"/>
      <c r="D48" s="3"/>
      <c r="G48" s="121"/>
      <c r="H48" s="121"/>
      <c r="I48" s="121"/>
      <c r="J48" s="121"/>
      <c r="K48" s="121"/>
      <c r="L48" s="121"/>
      <c r="M48" s="121"/>
      <c r="N48" s="121"/>
      <c r="O48" s="121"/>
      <c r="P48" s="121"/>
      <c r="Q48" s="7"/>
      <c r="R48" s="122"/>
      <c r="S48" s="123"/>
      <c r="T48" s="123"/>
      <c r="U48" s="123"/>
      <c r="V48" s="123"/>
      <c r="W48" s="123"/>
      <c r="X48" s="123"/>
      <c r="Y48" s="123"/>
      <c r="Z48" s="123"/>
      <c r="AA48" s="123"/>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41"/>
      <c r="BQ48" s="142"/>
      <c r="BR48" s="142"/>
    </row>
    <row r="49" spans="1:70" ht="21.75" customHeight="1" thickBot="1">
      <c r="A49" s="53"/>
      <c r="B49" s="19"/>
      <c r="D49" s="3" t="s">
        <v>218</v>
      </c>
      <c r="G49" s="156" t="s">
        <v>219</v>
      </c>
      <c r="H49" s="156"/>
      <c r="I49" s="156"/>
      <c r="J49" s="156"/>
      <c r="K49" s="156"/>
      <c r="L49" s="156"/>
      <c r="M49" s="156"/>
      <c r="N49" s="156"/>
      <c r="O49" s="156"/>
      <c r="P49" s="156"/>
      <c r="Q49" s="7"/>
      <c r="R49" s="122">
        <v>3</v>
      </c>
      <c r="S49" s="123"/>
      <c r="T49" s="123"/>
      <c r="U49" s="123"/>
      <c r="V49" s="123"/>
      <c r="W49" s="123"/>
      <c r="X49" s="123"/>
      <c r="Y49" s="123"/>
      <c r="Z49" s="123"/>
      <c r="AA49" s="123"/>
      <c r="AB49" s="136">
        <v>901</v>
      </c>
      <c r="AC49" s="136"/>
      <c r="AD49" s="136"/>
      <c r="AE49" s="136"/>
      <c r="AF49" s="136"/>
      <c r="AG49" s="136"/>
      <c r="AH49" s="136"/>
      <c r="AI49" s="136"/>
      <c r="AJ49" s="136"/>
      <c r="AK49" s="136"/>
      <c r="AL49" s="136">
        <v>15747</v>
      </c>
      <c r="AM49" s="136"/>
      <c r="AN49" s="136"/>
      <c r="AO49" s="136"/>
      <c r="AP49" s="136"/>
      <c r="AQ49" s="136"/>
      <c r="AR49" s="136"/>
      <c r="AS49" s="136"/>
      <c r="AT49" s="136"/>
      <c r="AU49" s="136"/>
      <c r="AV49" s="136">
        <v>1762</v>
      </c>
      <c r="AW49" s="136"/>
      <c r="AX49" s="136"/>
      <c r="AY49" s="136"/>
      <c r="AZ49" s="136"/>
      <c r="BA49" s="136"/>
      <c r="BB49" s="136"/>
      <c r="BC49" s="136"/>
      <c r="BD49" s="136"/>
      <c r="BE49" s="136"/>
      <c r="BF49" s="136">
        <v>285</v>
      </c>
      <c r="BG49" s="136"/>
      <c r="BH49" s="136"/>
      <c r="BI49" s="136"/>
      <c r="BJ49" s="136"/>
      <c r="BK49" s="136"/>
      <c r="BL49" s="136"/>
      <c r="BM49" s="136"/>
      <c r="BN49" s="136"/>
      <c r="BO49" s="136"/>
      <c r="BP49" s="141" t="s">
        <v>218</v>
      </c>
      <c r="BQ49" s="142"/>
      <c r="BR49" s="142"/>
    </row>
    <row r="50" spans="2:70" ht="21.75" customHeight="1">
      <c r="B50" s="80" t="s">
        <v>289</v>
      </c>
      <c r="C50" s="80"/>
      <c r="D50" s="80"/>
      <c r="E50" s="80"/>
      <c r="F50" s="80"/>
      <c r="G50" s="80"/>
      <c r="H50" s="80"/>
      <c r="I50" s="80"/>
      <c r="J50" s="80"/>
      <c r="K50" s="80"/>
      <c r="L50" s="80"/>
      <c r="M50" s="80"/>
      <c r="N50" s="80"/>
      <c r="O50" s="80"/>
      <c r="P50" s="80"/>
      <c r="Q50" s="80"/>
      <c r="R50" s="80"/>
      <c r="S50" s="80"/>
      <c r="T50" s="80"/>
      <c r="U50" s="80"/>
      <c r="V50" s="80"/>
      <c r="W50" s="80"/>
      <c r="X50" s="80"/>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113" t="s">
        <v>285</v>
      </c>
      <c r="BN50" s="153"/>
      <c r="BO50" s="153"/>
      <c r="BP50" s="153"/>
      <c r="BQ50" s="153"/>
      <c r="BR50" s="153"/>
    </row>
    <row r="51" spans="2:70" ht="21.75" customHeight="1">
      <c r="B51" s="119" t="s">
        <v>298</v>
      </c>
      <c r="C51" s="119"/>
      <c r="D51" s="119"/>
      <c r="E51" s="119"/>
      <c r="F51" s="119"/>
      <c r="G51" s="119"/>
      <c r="H51" s="119"/>
      <c r="I51" s="119"/>
      <c r="J51" s="119"/>
      <c r="K51" s="119"/>
      <c r="L51" s="119"/>
      <c r="M51" s="119"/>
      <c r="N51" s="119"/>
      <c r="O51" s="119"/>
      <c r="P51" s="119"/>
      <c r="Q51" s="119"/>
      <c r="R51" s="119"/>
      <c r="S51" s="119"/>
      <c r="T51" s="119"/>
      <c r="U51" s="119"/>
      <c r="V51" s="119"/>
      <c r="W51" s="30"/>
      <c r="X51" s="30"/>
      <c r="Y51" s="30"/>
      <c r="Z51" s="30"/>
      <c r="BN51" s="85" t="s">
        <v>220</v>
      </c>
      <c r="BO51" s="150"/>
      <c r="BP51" s="150"/>
      <c r="BQ51" s="150"/>
      <c r="BR51" s="150"/>
    </row>
    <row r="52" spans="2:70" ht="21.75" customHeight="1">
      <c r="B52" s="119" t="s">
        <v>299</v>
      </c>
      <c r="C52" s="119"/>
      <c r="D52" s="119"/>
      <c r="E52" s="119"/>
      <c r="F52" s="119"/>
      <c r="G52" s="119"/>
      <c r="H52" s="119"/>
      <c r="I52" s="119"/>
      <c r="J52" s="119"/>
      <c r="K52" s="119"/>
      <c r="L52" s="119"/>
      <c r="M52" s="119"/>
      <c r="N52" s="119"/>
      <c r="O52" s="119"/>
      <c r="P52" s="119"/>
      <c r="Q52" s="119"/>
      <c r="R52" s="119"/>
      <c r="S52" s="119"/>
      <c r="T52" s="119"/>
      <c r="U52" s="119"/>
      <c r="V52" s="119"/>
      <c r="W52" s="30"/>
      <c r="X52" s="30"/>
      <c r="Y52" s="30"/>
      <c r="Z52" s="30"/>
      <c r="BN52" s="41"/>
      <c r="BO52" s="42"/>
      <c r="BP52" s="42"/>
      <c r="BQ52" s="42"/>
      <c r="BR52" s="42"/>
    </row>
    <row r="53" spans="1:70" s="50" customFormat="1" ht="21.75" customHeight="1">
      <c r="A53" s="134" t="s">
        <v>221</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43" t="s">
        <v>222</v>
      </c>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row>
    <row r="54" spans="1:70" ht="21.75" customHeight="1" thickBot="1">
      <c r="A54" s="116" t="s">
        <v>223</v>
      </c>
      <c r="B54" s="116"/>
      <c r="C54" s="116"/>
      <c r="D54" s="116"/>
      <c r="E54" s="116"/>
      <c r="F54" s="116"/>
      <c r="G54" s="116"/>
      <c r="H54" s="116"/>
      <c r="I54" s="52"/>
      <c r="BO54" s="84" t="s">
        <v>151</v>
      </c>
      <c r="BP54" s="144"/>
      <c r="BQ54" s="144"/>
      <c r="BR54" s="144"/>
    </row>
    <row r="55" spans="1:70" ht="21.75" customHeight="1">
      <c r="A55" s="103" t="s">
        <v>152</v>
      </c>
      <c r="B55" s="103"/>
      <c r="C55" s="103"/>
      <c r="D55" s="103"/>
      <c r="E55" s="104"/>
      <c r="F55" s="124" t="s">
        <v>153</v>
      </c>
      <c r="G55" s="125"/>
      <c r="H55" s="125"/>
      <c r="I55" s="126"/>
      <c r="J55" s="126"/>
      <c r="K55" s="126"/>
      <c r="L55" s="126"/>
      <c r="M55" s="126"/>
      <c r="N55" s="126"/>
      <c r="O55" s="126"/>
      <c r="P55" s="126"/>
      <c r="Q55" s="127"/>
      <c r="R55" s="131" t="s">
        <v>154</v>
      </c>
      <c r="S55" s="131"/>
      <c r="T55" s="131"/>
      <c r="U55" s="131"/>
      <c r="V55" s="131"/>
      <c r="W55" s="131"/>
      <c r="X55" s="131"/>
      <c r="Y55" s="131"/>
      <c r="Z55" s="131"/>
      <c r="AA55" s="131"/>
      <c r="AB55" s="131" t="s">
        <v>155</v>
      </c>
      <c r="AC55" s="131"/>
      <c r="AD55" s="131"/>
      <c r="AE55" s="131"/>
      <c r="AF55" s="131"/>
      <c r="AG55" s="131"/>
      <c r="AH55" s="131"/>
      <c r="AI55" s="131"/>
      <c r="AJ55" s="131"/>
      <c r="AK55" s="107"/>
      <c r="AL55" s="104" t="s">
        <v>156</v>
      </c>
      <c r="AM55" s="131"/>
      <c r="AN55" s="131"/>
      <c r="AO55" s="131"/>
      <c r="AP55" s="131"/>
      <c r="AQ55" s="131"/>
      <c r="AR55" s="131"/>
      <c r="AS55" s="131"/>
      <c r="AT55" s="131"/>
      <c r="AU55" s="131"/>
      <c r="AV55" s="131" t="s">
        <v>157</v>
      </c>
      <c r="AW55" s="131"/>
      <c r="AX55" s="131"/>
      <c r="AY55" s="131"/>
      <c r="AZ55" s="131"/>
      <c r="BA55" s="131"/>
      <c r="BB55" s="131"/>
      <c r="BC55" s="131"/>
      <c r="BD55" s="131"/>
      <c r="BE55" s="131"/>
      <c r="BF55" s="131" t="s">
        <v>158</v>
      </c>
      <c r="BG55" s="131"/>
      <c r="BH55" s="131"/>
      <c r="BI55" s="131"/>
      <c r="BJ55" s="131"/>
      <c r="BK55" s="131"/>
      <c r="BL55" s="131"/>
      <c r="BM55" s="131"/>
      <c r="BN55" s="131"/>
      <c r="BO55" s="131"/>
      <c r="BP55" s="145" t="s">
        <v>152</v>
      </c>
      <c r="BQ55" s="146"/>
      <c r="BR55" s="147"/>
    </row>
    <row r="56" spans="1:70" ht="21.75" customHeight="1">
      <c r="A56" s="105"/>
      <c r="B56" s="105"/>
      <c r="C56" s="105"/>
      <c r="D56" s="105"/>
      <c r="E56" s="106"/>
      <c r="F56" s="128"/>
      <c r="G56" s="129"/>
      <c r="H56" s="129"/>
      <c r="I56" s="129"/>
      <c r="J56" s="129"/>
      <c r="K56" s="129"/>
      <c r="L56" s="129"/>
      <c r="M56" s="129"/>
      <c r="N56" s="129"/>
      <c r="O56" s="129"/>
      <c r="P56" s="129"/>
      <c r="Q56" s="130"/>
      <c r="R56" s="132"/>
      <c r="S56" s="132"/>
      <c r="T56" s="132"/>
      <c r="U56" s="132"/>
      <c r="V56" s="132"/>
      <c r="W56" s="132"/>
      <c r="X56" s="132"/>
      <c r="Y56" s="132"/>
      <c r="Z56" s="132"/>
      <c r="AA56" s="132"/>
      <c r="AB56" s="132"/>
      <c r="AC56" s="132"/>
      <c r="AD56" s="132"/>
      <c r="AE56" s="132"/>
      <c r="AF56" s="132"/>
      <c r="AG56" s="132"/>
      <c r="AH56" s="132"/>
      <c r="AI56" s="132"/>
      <c r="AJ56" s="132"/>
      <c r="AK56" s="108"/>
      <c r="AL56" s="106"/>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48"/>
      <c r="BQ56" s="148"/>
      <c r="BR56" s="149"/>
    </row>
    <row r="57" spans="2:70" ht="21.75" customHeight="1">
      <c r="B57" s="19"/>
      <c r="D57" s="3" t="s">
        <v>224</v>
      </c>
      <c r="G57" s="121" t="s">
        <v>225</v>
      </c>
      <c r="H57" s="121"/>
      <c r="I57" s="121"/>
      <c r="J57" s="121"/>
      <c r="K57" s="121"/>
      <c r="L57" s="121"/>
      <c r="M57" s="121"/>
      <c r="N57" s="121"/>
      <c r="O57" s="121"/>
      <c r="P57" s="121"/>
      <c r="Q57" s="7"/>
      <c r="R57" s="122">
        <v>3</v>
      </c>
      <c r="S57" s="123"/>
      <c r="T57" s="123"/>
      <c r="U57" s="123"/>
      <c r="V57" s="123"/>
      <c r="W57" s="123"/>
      <c r="X57" s="123"/>
      <c r="Y57" s="123"/>
      <c r="Z57" s="123"/>
      <c r="AA57" s="123"/>
      <c r="AB57" s="136">
        <v>10</v>
      </c>
      <c r="AC57" s="136"/>
      <c r="AD57" s="136"/>
      <c r="AE57" s="136"/>
      <c r="AF57" s="136"/>
      <c r="AG57" s="136"/>
      <c r="AH57" s="136"/>
      <c r="AI57" s="136"/>
      <c r="AJ57" s="136"/>
      <c r="AK57" s="136"/>
      <c r="AL57" s="136">
        <v>177</v>
      </c>
      <c r="AM57" s="136"/>
      <c r="AN57" s="136"/>
      <c r="AO57" s="136"/>
      <c r="AP57" s="136"/>
      <c r="AQ57" s="136"/>
      <c r="AR57" s="136"/>
      <c r="AS57" s="136"/>
      <c r="AT57" s="136"/>
      <c r="AU57" s="136"/>
      <c r="AV57" s="136">
        <v>31</v>
      </c>
      <c r="AW57" s="136"/>
      <c r="AX57" s="136"/>
      <c r="AY57" s="136"/>
      <c r="AZ57" s="136"/>
      <c r="BA57" s="136"/>
      <c r="BB57" s="136"/>
      <c r="BC57" s="136"/>
      <c r="BD57" s="136"/>
      <c r="BE57" s="136"/>
      <c r="BF57" s="136" t="s">
        <v>139</v>
      </c>
      <c r="BG57" s="136"/>
      <c r="BH57" s="136"/>
      <c r="BI57" s="136"/>
      <c r="BJ57" s="136"/>
      <c r="BK57" s="136"/>
      <c r="BL57" s="136"/>
      <c r="BM57" s="136"/>
      <c r="BN57" s="136"/>
      <c r="BO57" s="136"/>
      <c r="BP57" s="141" t="s">
        <v>224</v>
      </c>
      <c r="BQ57" s="142"/>
      <c r="BR57" s="142"/>
    </row>
    <row r="58" spans="2:70" ht="21.75" customHeight="1">
      <c r="B58" s="32"/>
      <c r="C58" s="32"/>
      <c r="D58" s="32"/>
      <c r="E58" s="32"/>
      <c r="F58" s="32"/>
      <c r="G58" s="121"/>
      <c r="H58" s="121"/>
      <c r="I58" s="121"/>
      <c r="J58" s="121"/>
      <c r="K58" s="121"/>
      <c r="L58" s="121"/>
      <c r="M58" s="121"/>
      <c r="N58" s="121"/>
      <c r="O58" s="121"/>
      <c r="P58" s="121"/>
      <c r="Q58" s="29"/>
      <c r="R58" s="122"/>
      <c r="S58" s="123"/>
      <c r="T58" s="123"/>
      <c r="U58" s="123"/>
      <c r="V58" s="123"/>
      <c r="W58" s="123"/>
      <c r="X58" s="123"/>
      <c r="Y58" s="123"/>
      <c r="Z58" s="123"/>
      <c r="AA58" s="123"/>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41"/>
      <c r="BQ58" s="142"/>
      <c r="BR58" s="142"/>
    </row>
    <row r="59" spans="2:70" ht="21.75" customHeight="1">
      <c r="B59" s="19" t="s">
        <v>226</v>
      </c>
      <c r="D59" s="3"/>
      <c r="G59" s="121" t="s">
        <v>227</v>
      </c>
      <c r="H59" s="121"/>
      <c r="I59" s="121"/>
      <c r="J59" s="121"/>
      <c r="K59" s="121"/>
      <c r="L59" s="121"/>
      <c r="M59" s="121"/>
      <c r="N59" s="121"/>
      <c r="O59" s="121"/>
      <c r="P59" s="121"/>
      <c r="Q59" s="7"/>
      <c r="R59" s="136">
        <f>IF((SUM(R61:AA65))=0,"－",(SUM(R61:AA65)))</f>
        <v>198</v>
      </c>
      <c r="S59" s="136"/>
      <c r="T59" s="136"/>
      <c r="U59" s="136"/>
      <c r="V59" s="136"/>
      <c r="W59" s="136"/>
      <c r="X59" s="136"/>
      <c r="Y59" s="136"/>
      <c r="Z59" s="136"/>
      <c r="AA59" s="136"/>
      <c r="AB59" s="136">
        <f>IF((SUM(AB61:AK65))=0,"－",(SUM(AB61:AK65)))</f>
        <v>665</v>
      </c>
      <c r="AC59" s="136"/>
      <c r="AD59" s="136"/>
      <c r="AE59" s="136"/>
      <c r="AF59" s="136"/>
      <c r="AG59" s="136"/>
      <c r="AH59" s="136"/>
      <c r="AI59" s="136"/>
      <c r="AJ59" s="136"/>
      <c r="AK59" s="136"/>
      <c r="AL59" s="136">
        <f>IF((SUM(AL61:AU65))=0,"－",(SUM(AL61:AU65)))</f>
        <v>7065</v>
      </c>
      <c r="AM59" s="136"/>
      <c r="AN59" s="136"/>
      <c r="AO59" s="136"/>
      <c r="AP59" s="136"/>
      <c r="AQ59" s="136"/>
      <c r="AR59" s="136"/>
      <c r="AS59" s="136"/>
      <c r="AT59" s="136"/>
      <c r="AU59" s="136"/>
      <c r="AV59" s="136">
        <f>IF((SUM(AV61:BE65))=0,"…",(SUM(AV61:BE65)))</f>
        <v>1869</v>
      </c>
      <c r="AW59" s="136"/>
      <c r="AX59" s="136"/>
      <c r="AY59" s="136"/>
      <c r="AZ59" s="136"/>
      <c r="BA59" s="136"/>
      <c r="BB59" s="136"/>
      <c r="BC59" s="136"/>
      <c r="BD59" s="136"/>
      <c r="BE59" s="136"/>
      <c r="BF59" s="136">
        <f>IF((SUM(BF61:BO65))=0,"…",(SUM(BF61:BO65)))</f>
        <v>133</v>
      </c>
      <c r="BG59" s="136"/>
      <c r="BH59" s="136"/>
      <c r="BI59" s="136"/>
      <c r="BJ59" s="136"/>
      <c r="BK59" s="136"/>
      <c r="BL59" s="136"/>
      <c r="BM59" s="136"/>
      <c r="BN59" s="136"/>
      <c r="BO59" s="136"/>
      <c r="BP59" s="151" t="s">
        <v>226</v>
      </c>
      <c r="BQ59" s="152"/>
      <c r="BR59" s="152"/>
    </row>
    <row r="60" spans="2:70" ht="21.75" customHeight="1">
      <c r="B60" s="19"/>
      <c r="D60" s="3"/>
      <c r="G60" s="121"/>
      <c r="H60" s="121"/>
      <c r="I60" s="121"/>
      <c r="J60" s="121"/>
      <c r="K60" s="121"/>
      <c r="L60" s="121"/>
      <c r="M60" s="121"/>
      <c r="N60" s="121"/>
      <c r="O60" s="121"/>
      <c r="P60" s="121"/>
      <c r="Q60" s="7"/>
      <c r="R60" s="122"/>
      <c r="S60" s="123"/>
      <c r="T60" s="123"/>
      <c r="U60" s="123"/>
      <c r="V60" s="123"/>
      <c r="W60" s="123"/>
      <c r="X60" s="123"/>
      <c r="Y60" s="123"/>
      <c r="Z60" s="123"/>
      <c r="AA60" s="123"/>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41"/>
      <c r="BQ60" s="142"/>
      <c r="BR60" s="142"/>
    </row>
    <row r="61" spans="2:70" ht="21.75" customHeight="1">
      <c r="B61" s="25"/>
      <c r="C61" s="12"/>
      <c r="D61" s="13" t="s">
        <v>228</v>
      </c>
      <c r="E61" s="12"/>
      <c r="F61" s="12"/>
      <c r="G61" s="121" t="s">
        <v>229</v>
      </c>
      <c r="H61" s="121"/>
      <c r="I61" s="121"/>
      <c r="J61" s="121"/>
      <c r="K61" s="121"/>
      <c r="L61" s="121"/>
      <c r="M61" s="121"/>
      <c r="N61" s="121"/>
      <c r="O61" s="121"/>
      <c r="P61" s="121"/>
      <c r="Q61" s="7"/>
      <c r="R61" s="122">
        <v>39</v>
      </c>
      <c r="S61" s="136"/>
      <c r="T61" s="136"/>
      <c r="U61" s="136"/>
      <c r="V61" s="136"/>
      <c r="W61" s="136"/>
      <c r="X61" s="136"/>
      <c r="Y61" s="136"/>
      <c r="Z61" s="136"/>
      <c r="AA61" s="136"/>
      <c r="AB61" s="136">
        <v>173</v>
      </c>
      <c r="AC61" s="136"/>
      <c r="AD61" s="136"/>
      <c r="AE61" s="136"/>
      <c r="AF61" s="136"/>
      <c r="AG61" s="136"/>
      <c r="AH61" s="136"/>
      <c r="AI61" s="136"/>
      <c r="AJ61" s="136"/>
      <c r="AK61" s="136"/>
      <c r="AL61" s="136">
        <v>1802</v>
      </c>
      <c r="AM61" s="136"/>
      <c r="AN61" s="136"/>
      <c r="AO61" s="136"/>
      <c r="AP61" s="136"/>
      <c r="AQ61" s="136"/>
      <c r="AR61" s="136"/>
      <c r="AS61" s="136"/>
      <c r="AT61" s="136"/>
      <c r="AU61" s="136"/>
      <c r="AV61" s="136">
        <v>618</v>
      </c>
      <c r="AW61" s="136"/>
      <c r="AX61" s="136"/>
      <c r="AY61" s="136"/>
      <c r="AZ61" s="136"/>
      <c r="BA61" s="136"/>
      <c r="BB61" s="136"/>
      <c r="BC61" s="136"/>
      <c r="BD61" s="136"/>
      <c r="BE61" s="136"/>
      <c r="BF61" s="136">
        <v>90</v>
      </c>
      <c r="BG61" s="136"/>
      <c r="BH61" s="136"/>
      <c r="BI61" s="136"/>
      <c r="BJ61" s="136"/>
      <c r="BK61" s="136"/>
      <c r="BL61" s="136"/>
      <c r="BM61" s="136"/>
      <c r="BN61" s="136"/>
      <c r="BO61" s="136"/>
      <c r="BP61" s="141" t="s">
        <v>228</v>
      </c>
      <c r="BQ61" s="142"/>
      <c r="BR61" s="142"/>
    </row>
    <row r="62" spans="2:70" ht="21.75" customHeight="1">
      <c r="B62" s="25"/>
      <c r="C62" s="12"/>
      <c r="D62" s="13" t="s">
        <v>230</v>
      </c>
      <c r="E62" s="12"/>
      <c r="F62" s="12"/>
      <c r="G62" s="121" t="s">
        <v>231</v>
      </c>
      <c r="H62" s="121"/>
      <c r="I62" s="121"/>
      <c r="J62" s="121"/>
      <c r="K62" s="121"/>
      <c r="L62" s="121"/>
      <c r="M62" s="121"/>
      <c r="N62" s="121"/>
      <c r="O62" s="121"/>
      <c r="P62" s="121"/>
      <c r="Q62" s="7"/>
      <c r="R62" s="122">
        <v>23</v>
      </c>
      <c r="S62" s="136"/>
      <c r="T62" s="136"/>
      <c r="U62" s="136"/>
      <c r="V62" s="136"/>
      <c r="W62" s="136"/>
      <c r="X62" s="136"/>
      <c r="Y62" s="136"/>
      <c r="Z62" s="136"/>
      <c r="AA62" s="136"/>
      <c r="AB62" s="136">
        <v>93</v>
      </c>
      <c r="AC62" s="136"/>
      <c r="AD62" s="136"/>
      <c r="AE62" s="136"/>
      <c r="AF62" s="136"/>
      <c r="AG62" s="136"/>
      <c r="AH62" s="136"/>
      <c r="AI62" s="136"/>
      <c r="AJ62" s="136"/>
      <c r="AK62" s="136"/>
      <c r="AL62" s="136">
        <v>1200</v>
      </c>
      <c r="AM62" s="136"/>
      <c r="AN62" s="136"/>
      <c r="AO62" s="136"/>
      <c r="AP62" s="136"/>
      <c r="AQ62" s="136"/>
      <c r="AR62" s="136"/>
      <c r="AS62" s="136"/>
      <c r="AT62" s="136"/>
      <c r="AU62" s="136"/>
      <c r="AV62" s="136">
        <v>217</v>
      </c>
      <c r="AW62" s="136"/>
      <c r="AX62" s="136"/>
      <c r="AY62" s="136"/>
      <c r="AZ62" s="136"/>
      <c r="BA62" s="136"/>
      <c r="BB62" s="136"/>
      <c r="BC62" s="136"/>
      <c r="BD62" s="136"/>
      <c r="BE62" s="136"/>
      <c r="BF62" s="136">
        <v>28</v>
      </c>
      <c r="BG62" s="136"/>
      <c r="BH62" s="136"/>
      <c r="BI62" s="136"/>
      <c r="BJ62" s="136"/>
      <c r="BK62" s="136"/>
      <c r="BL62" s="136"/>
      <c r="BM62" s="136"/>
      <c r="BN62" s="136"/>
      <c r="BO62" s="136"/>
      <c r="BP62" s="141" t="s">
        <v>230</v>
      </c>
      <c r="BQ62" s="142"/>
      <c r="BR62" s="142"/>
    </row>
    <row r="63" spans="2:70" ht="21.75" customHeight="1">
      <c r="B63" s="19"/>
      <c r="D63" s="3" t="s">
        <v>232</v>
      </c>
      <c r="G63" s="121" t="s">
        <v>233</v>
      </c>
      <c r="H63" s="121"/>
      <c r="I63" s="121"/>
      <c r="J63" s="121"/>
      <c r="K63" s="121"/>
      <c r="L63" s="121"/>
      <c r="M63" s="121"/>
      <c r="N63" s="121"/>
      <c r="O63" s="121"/>
      <c r="P63" s="121"/>
      <c r="Q63" s="7"/>
      <c r="R63" s="122">
        <v>81</v>
      </c>
      <c r="S63" s="123"/>
      <c r="T63" s="123"/>
      <c r="U63" s="123"/>
      <c r="V63" s="123"/>
      <c r="W63" s="123"/>
      <c r="X63" s="123"/>
      <c r="Y63" s="123"/>
      <c r="Z63" s="123"/>
      <c r="AA63" s="123"/>
      <c r="AB63" s="136">
        <v>206</v>
      </c>
      <c r="AC63" s="136"/>
      <c r="AD63" s="136"/>
      <c r="AE63" s="136"/>
      <c r="AF63" s="136"/>
      <c r="AG63" s="136"/>
      <c r="AH63" s="136"/>
      <c r="AI63" s="136"/>
      <c r="AJ63" s="136"/>
      <c r="AK63" s="136"/>
      <c r="AL63" s="136">
        <v>2098</v>
      </c>
      <c r="AM63" s="136"/>
      <c r="AN63" s="136"/>
      <c r="AO63" s="136"/>
      <c r="AP63" s="136"/>
      <c r="AQ63" s="136"/>
      <c r="AR63" s="136"/>
      <c r="AS63" s="136"/>
      <c r="AT63" s="136"/>
      <c r="AU63" s="136"/>
      <c r="AV63" s="136">
        <v>520</v>
      </c>
      <c r="AW63" s="136"/>
      <c r="AX63" s="136"/>
      <c r="AY63" s="136"/>
      <c r="AZ63" s="136"/>
      <c r="BA63" s="136"/>
      <c r="BB63" s="136"/>
      <c r="BC63" s="136"/>
      <c r="BD63" s="136"/>
      <c r="BE63" s="136"/>
      <c r="BF63" s="136">
        <v>9</v>
      </c>
      <c r="BG63" s="136"/>
      <c r="BH63" s="136"/>
      <c r="BI63" s="136"/>
      <c r="BJ63" s="136"/>
      <c r="BK63" s="136"/>
      <c r="BL63" s="136"/>
      <c r="BM63" s="136"/>
      <c r="BN63" s="136"/>
      <c r="BO63" s="136"/>
      <c r="BP63" s="141" t="s">
        <v>232</v>
      </c>
      <c r="BQ63" s="125"/>
      <c r="BR63" s="125"/>
    </row>
    <row r="64" spans="2:70" ht="21.75" customHeight="1">
      <c r="B64" s="19"/>
      <c r="D64" s="3" t="s">
        <v>234</v>
      </c>
      <c r="G64" s="121" t="s">
        <v>235</v>
      </c>
      <c r="H64" s="121"/>
      <c r="I64" s="121"/>
      <c r="J64" s="121"/>
      <c r="K64" s="121"/>
      <c r="L64" s="121"/>
      <c r="M64" s="121"/>
      <c r="N64" s="121"/>
      <c r="O64" s="121"/>
      <c r="P64" s="121"/>
      <c r="Q64" s="7"/>
      <c r="R64" s="122">
        <v>14</v>
      </c>
      <c r="S64" s="123"/>
      <c r="T64" s="123"/>
      <c r="U64" s="123"/>
      <c r="V64" s="123"/>
      <c r="W64" s="123"/>
      <c r="X64" s="123"/>
      <c r="Y64" s="123"/>
      <c r="Z64" s="123"/>
      <c r="AA64" s="123"/>
      <c r="AB64" s="136">
        <v>30</v>
      </c>
      <c r="AC64" s="136"/>
      <c r="AD64" s="136"/>
      <c r="AE64" s="136"/>
      <c r="AF64" s="136"/>
      <c r="AG64" s="136"/>
      <c r="AH64" s="136"/>
      <c r="AI64" s="136"/>
      <c r="AJ64" s="136"/>
      <c r="AK64" s="136"/>
      <c r="AL64" s="136">
        <v>424</v>
      </c>
      <c r="AM64" s="136"/>
      <c r="AN64" s="136"/>
      <c r="AO64" s="136"/>
      <c r="AP64" s="136"/>
      <c r="AQ64" s="136"/>
      <c r="AR64" s="136"/>
      <c r="AS64" s="136"/>
      <c r="AT64" s="136"/>
      <c r="AU64" s="136"/>
      <c r="AV64" s="136">
        <v>146</v>
      </c>
      <c r="AW64" s="136"/>
      <c r="AX64" s="136"/>
      <c r="AY64" s="136"/>
      <c r="AZ64" s="136"/>
      <c r="BA64" s="136"/>
      <c r="BB64" s="136"/>
      <c r="BC64" s="136"/>
      <c r="BD64" s="136"/>
      <c r="BE64" s="136"/>
      <c r="BF64" s="136" t="s">
        <v>139</v>
      </c>
      <c r="BG64" s="136"/>
      <c r="BH64" s="136"/>
      <c r="BI64" s="136"/>
      <c r="BJ64" s="136"/>
      <c r="BK64" s="136"/>
      <c r="BL64" s="136"/>
      <c r="BM64" s="136"/>
      <c r="BN64" s="136"/>
      <c r="BO64" s="136"/>
      <c r="BP64" s="141" t="s">
        <v>234</v>
      </c>
      <c r="BQ64" s="125"/>
      <c r="BR64" s="125"/>
    </row>
    <row r="65" spans="2:70" ht="21.75" customHeight="1">
      <c r="B65" s="19"/>
      <c r="D65" s="3" t="s">
        <v>236</v>
      </c>
      <c r="G65" s="161" t="s">
        <v>237</v>
      </c>
      <c r="H65" s="161"/>
      <c r="I65" s="161"/>
      <c r="J65" s="161"/>
      <c r="K65" s="161"/>
      <c r="L65" s="161"/>
      <c r="M65" s="161"/>
      <c r="N65" s="161"/>
      <c r="O65" s="161"/>
      <c r="P65" s="161"/>
      <c r="Q65" s="7"/>
      <c r="R65" s="122">
        <v>41</v>
      </c>
      <c r="S65" s="123"/>
      <c r="T65" s="123"/>
      <c r="U65" s="123"/>
      <c r="V65" s="123"/>
      <c r="W65" s="123"/>
      <c r="X65" s="123"/>
      <c r="Y65" s="123"/>
      <c r="Z65" s="123"/>
      <c r="AA65" s="123"/>
      <c r="AB65" s="136">
        <v>163</v>
      </c>
      <c r="AC65" s="136"/>
      <c r="AD65" s="136"/>
      <c r="AE65" s="136"/>
      <c r="AF65" s="136"/>
      <c r="AG65" s="136"/>
      <c r="AH65" s="136"/>
      <c r="AI65" s="136"/>
      <c r="AJ65" s="136"/>
      <c r="AK65" s="136"/>
      <c r="AL65" s="136">
        <v>1541</v>
      </c>
      <c r="AM65" s="136"/>
      <c r="AN65" s="136"/>
      <c r="AO65" s="136"/>
      <c r="AP65" s="136"/>
      <c r="AQ65" s="136"/>
      <c r="AR65" s="136"/>
      <c r="AS65" s="136"/>
      <c r="AT65" s="136"/>
      <c r="AU65" s="136"/>
      <c r="AV65" s="136">
        <v>368</v>
      </c>
      <c r="AW65" s="136"/>
      <c r="AX65" s="136"/>
      <c r="AY65" s="136"/>
      <c r="AZ65" s="136"/>
      <c r="BA65" s="136"/>
      <c r="BB65" s="136"/>
      <c r="BC65" s="136"/>
      <c r="BD65" s="136"/>
      <c r="BE65" s="136"/>
      <c r="BF65" s="136">
        <v>6</v>
      </c>
      <c r="BG65" s="136"/>
      <c r="BH65" s="136"/>
      <c r="BI65" s="136"/>
      <c r="BJ65" s="136"/>
      <c r="BK65" s="136"/>
      <c r="BL65" s="136"/>
      <c r="BM65" s="136"/>
      <c r="BN65" s="136"/>
      <c r="BO65" s="136"/>
      <c r="BP65" s="141" t="s">
        <v>236</v>
      </c>
      <c r="BQ65" s="125"/>
      <c r="BR65" s="125"/>
    </row>
    <row r="66" spans="2:70" ht="21.75" customHeight="1">
      <c r="B66" s="19"/>
      <c r="D66" s="3"/>
      <c r="G66" s="121"/>
      <c r="H66" s="121"/>
      <c r="I66" s="121"/>
      <c r="J66" s="121"/>
      <c r="K66" s="121"/>
      <c r="L66" s="121"/>
      <c r="M66" s="121"/>
      <c r="N66" s="121"/>
      <c r="O66" s="121"/>
      <c r="P66" s="121"/>
      <c r="Q66" s="7"/>
      <c r="R66" s="122"/>
      <c r="S66" s="123"/>
      <c r="T66" s="123"/>
      <c r="U66" s="123"/>
      <c r="V66" s="123"/>
      <c r="W66" s="123"/>
      <c r="X66" s="123"/>
      <c r="Y66" s="123"/>
      <c r="Z66" s="123"/>
      <c r="AA66" s="123"/>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41"/>
      <c r="BQ66" s="160"/>
      <c r="BR66" s="160"/>
    </row>
    <row r="67" spans="2:70" ht="21.75" customHeight="1">
      <c r="B67" s="19" t="s">
        <v>141</v>
      </c>
      <c r="D67" s="3"/>
      <c r="G67" s="121" t="s">
        <v>238</v>
      </c>
      <c r="H67" s="121"/>
      <c r="I67" s="121"/>
      <c r="J67" s="121"/>
      <c r="K67" s="121"/>
      <c r="L67" s="121"/>
      <c r="M67" s="121"/>
      <c r="N67" s="121"/>
      <c r="O67" s="121"/>
      <c r="P67" s="121"/>
      <c r="Q67" s="7"/>
      <c r="R67" s="136">
        <f>IF((SUM(R69:AA76))=0,"－",(SUM(R69:AA76)))</f>
        <v>694</v>
      </c>
      <c r="S67" s="136"/>
      <c r="T67" s="136"/>
      <c r="U67" s="136"/>
      <c r="V67" s="136"/>
      <c r="W67" s="136"/>
      <c r="X67" s="136"/>
      <c r="Y67" s="136"/>
      <c r="Z67" s="136"/>
      <c r="AA67" s="136"/>
      <c r="AB67" s="136">
        <f>IF((SUM(AB69:AK76))=0,"－",(SUM(AB69:AK76)))</f>
        <v>3835</v>
      </c>
      <c r="AC67" s="136"/>
      <c r="AD67" s="136"/>
      <c r="AE67" s="136"/>
      <c r="AF67" s="136"/>
      <c r="AG67" s="136"/>
      <c r="AH67" s="136"/>
      <c r="AI67" s="136"/>
      <c r="AJ67" s="136"/>
      <c r="AK67" s="136"/>
      <c r="AL67" s="136">
        <f>IF((SUM(AL69:AU76))=0,"－",(SUM(AL69:AU76)-1))</f>
        <v>46283</v>
      </c>
      <c r="AM67" s="136"/>
      <c r="AN67" s="136"/>
      <c r="AO67" s="136"/>
      <c r="AP67" s="136"/>
      <c r="AQ67" s="136"/>
      <c r="AR67" s="136"/>
      <c r="AS67" s="136"/>
      <c r="AT67" s="136"/>
      <c r="AU67" s="136"/>
      <c r="AV67" s="136">
        <f>IF((SUM(AV69:BE76))=0,"…",(SUM(AV69:BE76)))</f>
        <v>1808</v>
      </c>
      <c r="AW67" s="136"/>
      <c r="AX67" s="136"/>
      <c r="AY67" s="136"/>
      <c r="AZ67" s="136"/>
      <c r="BA67" s="136"/>
      <c r="BB67" s="136"/>
      <c r="BC67" s="136"/>
      <c r="BD67" s="136"/>
      <c r="BE67" s="136"/>
      <c r="BF67" s="136">
        <f>IF((SUM(BF69:BO76))=0,"…",(SUM(BF69:BO76)))</f>
        <v>743</v>
      </c>
      <c r="BG67" s="136"/>
      <c r="BH67" s="136"/>
      <c r="BI67" s="136"/>
      <c r="BJ67" s="136"/>
      <c r="BK67" s="136"/>
      <c r="BL67" s="136"/>
      <c r="BM67" s="136"/>
      <c r="BN67" s="136"/>
      <c r="BO67" s="136"/>
      <c r="BP67" s="151" t="s">
        <v>141</v>
      </c>
      <c r="BQ67" s="152"/>
      <c r="BR67" s="152"/>
    </row>
    <row r="68" spans="2:70" ht="21.75" customHeight="1">
      <c r="B68" s="19"/>
      <c r="D68" s="3"/>
      <c r="G68" s="121"/>
      <c r="H68" s="121"/>
      <c r="I68" s="121"/>
      <c r="J68" s="121"/>
      <c r="K68" s="121"/>
      <c r="L68" s="121"/>
      <c r="M68" s="121"/>
      <c r="N68" s="121"/>
      <c r="O68" s="121"/>
      <c r="P68" s="121"/>
      <c r="Q68" s="7"/>
      <c r="R68" s="122"/>
      <c r="S68" s="123"/>
      <c r="T68" s="123"/>
      <c r="U68" s="123"/>
      <c r="V68" s="123"/>
      <c r="W68" s="123"/>
      <c r="X68" s="123"/>
      <c r="Y68" s="123"/>
      <c r="Z68" s="123"/>
      <c r="AA68" s="123"/>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41"/>
      <c r="BQ68" s="160"/>
      <c r="BR68" s="160"/>
    </row>
    <row r="69" spans="2:70" ht="21.75" customHeight="1">
      <c r="B69" s="19"/>
      <c r="D69" s="3" t="s">
        <v>239</v>
      </c>
      <c r="G69" s="121" t="s">
        <v>240</v>
      </c>
      <c r="H69" s="121"/>
      <c r="I69" s="121"/>
      <c r="J69" s="121"/>
      <c r="K69" s="121"/>
      <c r="L69" s="121"/>
      <c r="M69" s="121"/>
      <c r="N69" s="121"/>
      <c r="O69" s="121"/>
      <c r="P69" s="121"/>
      <c r="Q69" s="7"/>
      <c r="R69" s="122">
        <v>35</v>
      </c>
      <c r="S69" s="123"/>
      <c r="T69" s="123"/>
      <c r="U69" s="123"/>
      <c r="V69" s="123"/>
      <c r="W69" s="123"/>
      <c r="X69" s="123"/>
      <c r="Y69" s="123"/>
      <c r="Z69" s="123"/>
      <c r="AA69" s="123"/>
      <c r="AB69" s="136">
        <v>435</v>
      </c>
      <c r="AC69" s="136"/>
      <c r="AD69" s="136"/>
      <c r="AE69" s="136"/>
      <c r="AF69" s="136"/>
      <c r="AG69" s="136"/>
      <c r="AH69" s="136"/>
      <c r="AI69" s="136"/>
      <c r="AJ69" s="136"/>
      <c r="AK69" s="136"/>
      <c r="AL69" s="136">
        <v>9704</v>
      </c>
      <c r="AM69" s="136"/>
      <c r="AN69" s="136"/>
      <c r="AO69" s="136"/>
      <c r="AP69" s="136"/>
      <c r="AQ69" s="136"/>
      <c r="AR69" s="136"/>
      <c r="AS69" s="136"/>
      <c r="AT69" s="136"/>
      <c r="AU69" s="136"/>
      <c r="AV69" s="136">
        <v>362</v>
      </c>
      <c r="AW69" s="136"/>
      <c r="AX69" s="136"/>
      <c r="AY69" s="136"/>
      <c r="AZ69" s="136"/>
      <c r="BA69" s="136"/>
      <c r="BB69" s="136"/>
      <c r="BC69" s="136"/>
      <c r="BD69" s="136"/>
      <c r="BE69" s="136"/>
      <c r="BF69" s="136">
        <v>23</v>
      </c>
      <c r="BG69" s="136"/>
      <c r="BH69" s="136"/>
      <c r="BI69" s="136"/>
      <c r="BJ69" s="136"/>
      <c r="BK69" s="136"/>
      <c r="BL69" s="136"/>
      <c r="BM69" s="136"/>
      <c r="BN69" s="136"/>
      <c r="BO69" s="136"/>
      <c r="BP69" s="141" t="s">
        <v>239</v>
      </c>
      <c r="BQ69" s="160"/>
      <c r="BR69" s="160"/>
    </row>
    <row r="70" spans="2:70" ht="21.75" customHeight="1">
      <c r="B70" s="19"/>
      <c r="D70" s="3" t="s">
        <v>241</v>
      </c>
      <c r="G70" s="121" t="s">
        <v>242</v>
      </c>
      <c r="H70" s="121"/>
      <c r="I70" s="121"/>
      <c r="J70" s="121"/>
      <c r="K70" s="121"/>
      <c r="L70" s="121"/>
      <c r="M70" s="121"/>
      <c r="N70" s="121"/>
      <c r="O70" s="121"/>
      <c r="P70" s="121"/>
      <c r="Q70" s="7"/>
      <c r="R70" s="122">
        <v>66</v>
      </c>
      <c r="S70" s="123"/>
      <c r="T70" s="123"/>
      <c r="U70" s="123"/>
      <c r="V70" s="123"/>
      <c r="W70" s="123"/>
      <c r="X70" s="123"/>
      <c r="Y70" s="123"/>
      <c r="Z70" s="123"/>
      <c r="AA70" s="123"/>
      <c r="AB70" s="136">
        <v>245</v>
      </c>
      <c r="AC70" s="136"/>
      <c r="AD70" s="136"/>
      <c r="AE70" s="136"/>
      <c r="AF70" s="136"/>
      <c r="AG70" s="136"/>
      <c r="AH70" s="136"/>
      <c r="AI70" s="136"/>
      <c r="AJ70" s="136"/>
      <c r="AK70" s="136"/>
      <c r="AL70" s="136">
        <v>4737</v>
      </c>
      <c r="AM70" s="136"/>
      <c r="AN70" s="136"/>
      <c r="AO70" s="136"/>
      <c r="AP70" s="136"/>
      <c r="AQ70" s="136"/>
      <c r="AR70" s="136"/>
      <c r="AS70" s="136"/>
      <c r="AT70" s="136"/>
      <c r="AU70" s="136"/>
      <c r="AV70" s="136">
        <v>307</v>
      </c>
      <c r="AW70" s="136"/>
      <c r="AX70" s="136"/>
      <c r="AY70" s="136"/>
      <c r="AZ70" s="136"/>
      <c r="BA70" s="136"/>
      <c r="BB70" s="136"/>
      <c r="BC70" s="136"/>
      <c r="BD70" s="136"/>
      <c r="BE70" s="136"/>
      <c r="BF70" s="136">
        <v>117</v>
      </c>
      <c r="BG70" s="136"/>
      <c r="BH70" s="136"/>
      <c r="BI70" s="136"/>
      <c r="BJ70" s="136"/>
      <c r="BK70" s="136"/>
      <c r="BL70" s="136"/>
      <c r="BM70" s="136"/>
      <c r="BN70" s="136"/>
      <c r="BO70" s="136"/>
      <c r="BP70" s="141" t="s">
        <v>241</v>
      </c>
      <c r="BQ70" s="160"/>
      <c r="BR70" s="160"/>
    </row>
    <row r="71" spans="2:70" ht="21.75" customHeight="1">
      <c r="B71" s="19"/>
      <c r="D71" s="3" t="s">
        <v>243</v>
      </c>
      <c r="G71" s="121" t="s">
        <v>244</v>
      </c>
      <c r="H71" s="121"/>
      <c r="I71" s="121"/>
      <c r="J71" s="121"/>
      <c r="K71" s="121"/>
      <c r="L71" s="121"/>
      <c r="M71" s="121"/>
      <c r="N71" s="121"/>
      <c r="O71" s="121"/>
      <c r="P71" s="121"/>
      <c r="Q71" s="7"/>
      <c r="R71" s="122">
        <v>27</v>
      </c>
      <c r="S71" s="123"/>
      <c r="T71" s="123"/>
      <c r="U71" s="123"/>
      <c r="V71" s="123"/>
      <c r="W71" s="123"/>
      <c r="X71" s="123"/>
      <c r="Y71" s="123"/>
      <c r="Z71" s="123"/>
      <c r="AA71" s="123"/>
      <c r="AB71" s="136">
        <v>107</v>
      </c>
      <c r="AC71" s="136"/>
      <c r="AD71" s="136"/>
      <c r="AE71" s="136"/>
      <c r="AF71" s="136"/>
      <c r="AG71" s="136"/>
      <c r="AH71" s="136"/>
      <c r="AI71" s="136"/>
      <c r="AJ71" s="136"/>
      <c r="AK71" s="136"/>
      <c r="AL71" s="136">
        <v>1051</v>
      </c>
      <c r="AM71" s="136"/>
      <c r="AN71" s="136"/>
      <c r="AO71" s="136"/>
      <c r="AP71" s="136"/>
      <c r="AQ71" s="136"/>
      <c r="AR71" s="136"/>
      <c r="AS71" s="136"/>
      <c r="AT71" s="136"/>
      <c r="AU71" s="136"/>
      <c r="AV71" s="136">
        <v>22</v>
      </c>
      <c r="AW71" s="136"/>
      <c r="AX71" s="136"/>
      <c r="AY71" s="136"/>
      <c r="AZ71" s="136"/>
      <c r="BA71" s="136"/>
      <c r="BB71" s="136"/>
      <c r="BC71" s="136"/>
      <c r="BD71" s="136"/>
      <c r="BE71" s="136"/>
      <c r="BF71" s="136">
        <v>24</v>
      </c>
      <c r="BG71" s="136"/>
      <c r="BH71" s="136"/>
      <c r="BI71" s="136"/>
      <c r="BJ71" s="136"/>
      <c r="BK71" s="136"/>
      <c r="BL71" s="136"/>
      <c r="BM71" s="136"/>
      <c r="BN71" s="136"/>
      <c r="BO71" s="136"/>
      <c r="BP71" s="141" t="s">
        <v>243</v>
      </c>
      <c r="BQ71" s="160"/>
      <c r="BR71" s="160"/>
    </row>
    <row r="72" spans="2:70" ht="21.75" customHeight="1">
      <c r="B72" s="19"/>
      <c r="D72" s="3" t="s">
        <v>245</v>
      </c>
      <c r="G72" s="121" t="s">
        <v>246</v>
      </c>
      <c r="H72" s="121"/>
      <c r="I72" s="121"/>
      <c r="J72" s="121"/>
      <c r="K72" s="121"/>
      <c r="L72" s="121"/>
      <c r="M72" s="121"/>
      <c r="N72" s="121"/>
      <c r="O72" s="121"/>
      <c r="P72" s="121"/>
      <c r="Q72" s="7"/>
      <c r="R72" s="122">
        <v>62</v>
      </c>
      <c r="S72" s="123"/>
      <c r="T72" s="123"/>
      <c r="U72" s="123"/>
      <c r="V72" s="123"/>
      <c r="W72" s="123"/>
      <c r="X72" s="123"/>
      <c r="Y72" s="123"/>
      <c r="Z72" s="123"/>
      <c r="AA72" s="123"/>
      <c r="AB72" s="136">
        <v>220</v>
      </c>
      <c r="AC72" s="136"/>
      <c r="AD72" s="136"/>
      <c r="AE72" s="136"/>
      <c r="AF72" s="136"/>
      <c r="AG72" s="136"/>
      <c r="AH72" s="136"/>
      <c r="AI72" s="136"/>
      <c r="AJ72" s="136"/>
      <c r="AK72" s="136"/>
      <c r="AL72" s="136">
        <v>2094</v>
      </c>
      <c r="AM72" s="136"/>
      <c r="AN72" s="136"/>
      <c r="AO72" s="136"/>
      <c r="AP72" s="136"/>
      <c r="AQ72" s="136"/>
      <c r="AR72" s="136"/>
      <c r="AS72" s="136"/>
      <c r="AT72" s="136"/>
      <c r="AU72" s="136"/>
      <c r="AV72" s="136">
        <v>10</v>
      </c>
      <c r="AW72" s="136"/>
      <c r="AX72" s="136"/>
      <c r="AY72" s="136"/>
      <c r="AZ72" s="136"/>
      <c r="BA72" s="136"/>
      <c r="BB72" s="136"/>
      <c r="BC72" s="136"/>
      <c r="BD72" s="136"/>
      <c r="BE72" s="136"/>
      <c r="BF72" s="136">
        <v>63</v>
      </c>
      <c r="BG72" s="136"/>
      <c r="BH72" s="136"/>
      <c r="BI72" s="136"/>
      <c r="BJ72" s="136"/>
      <c r="BK72" s="136"/>
      <c r="BL72" s="136"/>
      <c r="BM72" s="136"/>
      <c r="BN72" s="136"/>
      <c r="BO72" s="136"/>
      <c r="BP72" s="141" t="s">
        <v>245</v>
      </c>
      <c r="BQ72" s="160"/>
      <c r="BR72" s="160"/>
    </row>
    <row r="73" spans="2:70" ht="21.75" customHeight="1">
      <c r="B73" s="19"/>
      <c r="D73" s="3" t="s">
        <v>247</v>
      </c>
      <c r="G73" s="121" t="s">
        <v>248</v>
      </c>
      <c r="H73" s="121"/>
      <c r="I73" s="121"/>
      <c r="J73" s="121"/>
      <c r="K73" s="121"/>
      <c r="L73" s="121"/>
      <c r="M73" s="121"/>
      <c r="N73" s="121"/>
      <c r="O73" s="121"/>
      <c r="P73" s="121"/>
      <c r="Q73" s="7"/>
      <c r="R73" s="122">
        <v>75</v>
      </c>
      <c r="S73" s="123"/>
      <c r="T73" s="123"/>
      <c r="U73" s="123"/>
      <c r="V73" s="123"/>
      <c r="W73" s="123"/>
      <c r="X73" s="123"/>
      <c r="Y73" s="123"/>
      <c r="Z73" s="123"/>
      <c r="AA73" s="123"/>
      <c r="AB73" s="136">
        <v>209</v>
      </c>
      <c r="AC73" s="136"/>
      <c r="AD73" s="136"/>
      <c r="AE73" s="136"/>
      <c r="AF73" s="136"/>
      <c r="AG73" s="136"/>
      <c r="AH73" s="136"/>
      <c r="AI73" s="136"/>
      <c r="AJ73" s="136"/>
      <c r="AK73" s="136"/>
      <c r="AL73" s="136">
        <v>1822</v>
      </c>
      <c r="AM73" s="136"/>
      <c r="AN73" s="136"/>
      <c r="AO73" s="136"/>
      <c r="AP73" s="136"/>
      <c r="AQ73" s="136"/>
      <c r="AR73" s="136"/>
      <c r="AS73" s="136"/>
      <c r="AT73" s="136"/>
      <c r="AU73" s="136"/>
      <c r="AV73" s="162">
        <v>80</v>
      </c>
      <c r="AW73" s="162"/>
      <c r="AX73" s="162"/>
      <c r="AY73" s="162"/>
      <c r="AZ73" s="162"/>
      <c r="BA73" s="162"/>
      <c r="BB73" s="162"/>
      <c r="BC73" s="162"/>
      <c r="BD73" s="162"/>
      <c r="BE73" s="162"/>
      <c r="BF73" s="136">
        <v>1</v>
      </c>
      <c r="BG73" s="136"/>
      <c r="BH73" s="136"/>
      <c r="BI73" s="136"/>
      <c r="BJ73" s="136"/>
      <c r="BK73" s="136"/>
      <c r="BL73" s="136"/>
      <c r="BM73" s="136"/>
      <c r="BN73" s="136"/>
      <c r="BO73" s="136"/>
      <c r="BP73" s="141" t="s">
        <v>247</v>
      </c>
      <c r="BQ73" s="160"/>
      <c r="BR73" s="160"/>
    </row>
    <row r="74" spans="2:70" ht="21.75" customHeight="1">
      <c r="B74" s="19"/>
      <c r="D74" s="3" t="s">
        <v>249</v>
      </c>
      <c r="G74" s="121" t="s">
        <v>250</v>
      </c>
      <c r="H74" s="121"/>
      <c r="I74" s="121"/>
      <c r="J74" s="121"/>
      <c r="K74" s="121"/>
      <c r="L74" s="121"/>
      <c r="M74" s="121"/>
      <c r="N74" s="121"/>
      <c r="O74" s="121"/>
      <c r="P74" s="121"/>
      <c r="Q74" s="7"/>
      <c r="R74" s="122">
        <v>122</v>
      </c>
      <c r="S74" s="123"/>
      <c r="T74" s="123"/>
      <c r="U74" s="123"/>
      <c r="V74" s="123"/>
      <c r="W74" s="123"/>
      <c r="X74" s="123"/>
      <c r="Y74" s="123"/>
      <c r="Z74" s="123"/>
      <c r="AA74" s="123"/>
      <c r="AB74" s="136">
        <v>580</v>
      </c>
      <c r="AC74" s="136"/>
      <c r="AD74" s="136"/>
      <c r="AE74" s="136"/>
      <c r="AF74" s="136"/>
      <c r="AG74" s="136"/>
      <c r="AH74" s="136"/>
      <c r="AI74" s="136"/>
      <c r="AJ74" s="136"/>
      <c r="AK74" s="136"/>
      <c r="AL74" s="136">
        <v>3099</v>
      </c>
      <c r="AM74" s="136"/>
      <c r="AN74" s="136"/>
      <c r="AO74" s="136"/>
      <c r="AP74" s="136"/>
      <c r="AQ74" s="136"/>
      <c r="AR74" s="136"/>
      <c r="AS74" s="136"/>
      <c r="AT74" s="136"/>
      <c r="AU74" s="136"/>
      <c r="AV74" s="136">
        <v>91</v>
      </c>
      <c r="AW74" s="136"/>
      <c r="AX74" s="136"/>
      <c r="AY74" s="136"/>
      <c r="AZ74" s="136"/>
      <c r="BA74" s="136"/>
      <c r="BB74" s="136"/>
      <c r="BC74" s="136"/>
      <c r="BD74" s="136"/>
      <c r="BE74" s="136"/>
      <c r="BF74" s="136">
        <v>32</v>
      </c>
      <c r="BG74" s="136"/>
      <c r="BH74" s="136"/>
      <c r="BI74" s="136"/>
      <c r="BJ74" s="136"/>
      <c r="BK74" s="136"/>
      <c r="BL74" s="136"/>
      <c r="BM74" s="136"/>
      <c r="BN74" s="136"/>
      <c r="BO74" s="136"/>
      <c r="BP74" s="141" t="s">
        <v>249</v>
      </c>
      <c r="BQ74" s="160"/>
      <c r="BR74" s="160"/>
    </row>
    <row r="75" spans="2:70" ht="21.75" customHeight="1">
      <c r="B75" s="19"/>
      <c r="D75" s="3" t="s">
        <v>251</v>
      </c>
      <c r="G75" s="121" t="s">
        <v>252</v>
      </c>
      <c r="H75" s="121"/>
      <c r="I75" s="121"/>
      <c r="J75" s="121"/>
      <c r="K75" s="121"/>
      <c r="L75" s="121"/>
      <c r="M75" s="121"/>
      <c r="N75" s="121"/>
      <c r="O75" s="121"/>
      <c r="P75" s="121"/>
      <c r="Q75" s="7"/>
      <c r="R75" s="122">
        <v>40</v>
      </c>
      <c r="S75" s="123"/>
      <c r="T75" s="123"/>
      <c r="U75" s="123"/>
      <c r="V75" s="123"/>
      <c r="W75" s="123"/>
      <c r="X75" s="123"/>
      <c r="Y75" s="123"/>
      <c r="Z75" s="123"/>
      <c r="AA75" s="123"/>
      <c r="AB75" s="136">
        <v>106</v>
      </c>
      <c r="AC75" s="136"/>
      <c r="AD75" s="136"/>
      <c r="AE75" s="136"/>
      <c r="AF75" s="136"/>
      <c r="AG75" s="136"/>
      <c r="AH75" s="136"/>
      <c r="AI75" s="136"/>
      <c r="AJ75" s="136"/>
      <c r="AK75" s="136"/>
      <c r="AL75" s="136">
        <v>1265</v>
      </c>
      <c r="AM75" s="136"/>
      <c r="AN75" s="136"/>
      <c r="AO75" s="136"/>
      <c r="AP75" s="136"/>
      <c r="AQ75" s="136"/>
      <c r="AR75" s="136"/>
      <c r="AS75" s="136"/>
      <c r="AT75" s="136"/>
      <c r="AU75" s="136"/>
      <c r="AV75" s="136">
        <v>49</v>
      </c>
      <c r="AW75" s="136"/>
      <c r="AX75" s="136"/>
      <c r="AY75" s="136"/>
      <c r="AZ75" s="136"/>
      <c r="BA75" s="136"/>
      <c r="BB75" s="136"/>
      <c r="BC75" s="136"/>
      <c r="BD75" s="136"/>
      <c r="BE75" s="136"/>
      <c r="BF75" s="136">
        <v>17</v>
      </c>
      <c r="BG75" s="136"/>
      <c r="BH75" s="136"/>
      <c r="BI75" s="136"/>
      <c r="BJ75" s="136"/>
      <c r="BK75" s="136"/>
      <c r="BL75" s="136"/>
      <c r="BM75" s="136"/>
      <c r="BN75" s="136"/>
      <c r="BO75" s="136"/>
      <c r="BP75" s="141" t="s">
        <v>251</v>
      </c>
      <c r="BQ75" s="160"/>
      <c r="BR75" s="160"/>
    </row>
    <row r="76" spans="2:70" ht="21.75" customHeight="1">
      <c r="B76" s="19"/>
      <c r="D76" s="3" t="s">
        <v>253</v>
      </c>
      <c r="G76" s="121" t="s">
        <v>254</v>
      </c>
      <c r="H76" s="121"/>
      <c r="I76" s="121"/>
      <c r="J76" s="121"/>
      <c r="K76" s="121"/>
      <c r="L76" s="121"/>
      <c r="M76" s="121"/>
      <c r="N76" s="121"/>
      <c r="O76" s="121"/>
      <c r="P76" s="121"/>
      <c r="Q76" s="7"/>
      <c r="R76" s="122">
        <v>267</v>
      </c>
      <c r="S76" s="123"/>
      <c r="T76" s="123"/>
      <c r="U76" s="123"/>
      <c r="V76" s="123"/>
      <c r="W76" s="123"/>
      <c r="X76" s="123"/>
      <c r="Y76" s="123"/>
      <c r="Z76" s="123"/>
      <c r="AA76" s="123"/>
      <c r="AB76" s="136">
        <v>1933</v>
      </c>
      <c r="AC76" s="136"/>
      <c r="AD76" s="136"/>
      <c r="AE76" s="136"/>
      <c r="AF76" s="136"/>
      <c r="AG76" s="136"/>
      <c r="AH76" s="136"/>
      <c r="AI76" s="136"/>
      <c r="AJ76" s="136"/>
      <c r="AK76" s="136"/>
      <c r="AL76" s="136">
        <v>22512</v>
      </c>
      <c r="AM76" s="136"/>
      <c r="AN76" s="136"/>
      <c r="AO76" s="136"/>
      <c r="AP76" s="136"/>
      <c r="AQ76" s="136"/>
      <c r="AR76" s="136"/>
      <c r="AS76" s="136"/>
      <c r="AT76" s="136"/>
      <c r="AU76" s="136"/>
      <c r="AV76" s="136">
        <v>887</v>
      </c>
      <c r="AW76" s="136"/>
      <c r="AX76" s="136"/>
      <c r="AY76" s="136"/>
      <c r="AZ76" s="136"/>
      <c r="BA76" s="136"/>
      <c r="BB76" s="136"/>
      <c r="BC76" s="136"/>
      <c r="BD76" s="136"/>
      <c r="BE76" s="136"/>
      <c r="BF76" s="136">
        <v>466</v>
      </c>
      <c r="BG76" s="136"/>
      <c r="BH76" s="136"/>
      <c r="BI76" s="136"/>
      <c r="BJ76" s="136"/>
      <c r="BK76" s="136"/>
      <c r="BL76" s="136"/>
      <c r="BM76" s="136"/>
      <c r="BN76" s="136"/>
      <c r="BO76" s="136"/>
      <c r="BP76" s="141" t="s">
        <v>253</v>
      </c>
      <c r="BQ76" s="160"/>
      <c r="BR76" s="160"/>
    </row>
    <row r="77" spans="2:70" ht="21.75" customHeight="1">
      <c r="B77" s="19"/>
      <c r="D77" s="3"/>
      <c r="G77" s="121"/>
      <c r="H77" s="121"/>
      <c r="I77" s="121"/>
      <c r="J77" s="121"/>
      <c r="K77" s="121"/>
      <c r="L77" s="121"/>
      <c r="M77" s="121"/>
      <c r="N77" s="121"/>
      <c r="O77" s="121"/>
      <c r="P77" s="121"/>
      <c r="Q77" s="7"/>
      <c r="R77" s="122"/>
      <c r="S77" s="123"/>
      <c r="T77" s="123"/>
      <c r="U77" s="123"/>
      <c r="V77" s="123"/>
      <c r="W77" s="123"/>
      <c r="X77" s="123"/>
      <c r="Y77" s="123"/>
      <c r="Z77" s="123"/>
      <c r="AA77" s="123"/>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41"/>
      <c r="BQ77" s="160"/>
      <c r="BR77" s="160"/>
    </row>
    <row r="78" spans="2:70" ht="21.75" customHeight="1">
      <c r="B78" s="19" t="s">
        <v>142</v>
      </c>
      <c r="D78" s="3"/>
      <c r="G78" s="121" t="s">
        <v>255</v>
      </c>
      <c r="H78" s="121"/>
      <c r="I78" s="121"/>
      <c r="J78" s="121"/>
      <c r="K78" s="121"/>
      <c r="L78" s="121"/>
      <c r="M78" s="121"/>
      <c r="N78" s="121"/>
      <c r="O78" s="121"/>
      <c r="P78" s="121"/>
      <c r="Q78" s="7"/>
      <c r="R78" s="136">
        <f>IF((SUM(R80:AA81))=0,"－",(SUM(R80:AA81)))</f>
        <v>90</v>
      </c>
      <c r="S78" s="136"/>
      <c r="T78" s="136"/>
      <c r="U78" s="136"/>
      <c r="V78" s="136"/>
      <c r="W78" s="136"/>
      <c r="X78" s="136"/>
      <c r="Y78" s="136"/>
      <c r="Z78" s="136"/>
      <c r="AA78" s="136"/>
      <c r="AB78" s="136">
        <f>IF((SUM(AB80:AK81))=0,"－",(SUM(AB80:AK81)))</f>
        <v>568</v>
      </c>
      <c r="AC78" s="136"/>
      <c r="AD78" s="136"/>
      <c r="AE78" s="136"/>
      <c r="AF78" s="136"/>
      <c r="AG78" s="136"/>
      <c r="AH78" s="136"/>
      <c r="AI78" s="136"/>
      <c r="AJ78" s="136"/>
      <c r="AK78" s="136"/>
      <c r="AL78" s="136">
        <f>IF((SUM(AL80:AU81))=0,"－",(SUM(AL80:AU81)))</f>
        <v>15409</v>
      </c>
      <c r="AM78" s="136"/>
      <c r="AN78" s="136"/>
      <c r="AO78" s="136"/>
      <c r="AP78" s="136"/>
      <c r="AQ78" s="136"/>
      <c r="AR78" s="136"/>
      <c r="AS78" s="136"/>
      <c r="AT78" s="136"/>
      <c r="AU78" s="136"/>
      <c r="AV78" s="136">
        <f>IF((SUM(AV80:BE81))=0,"…",(SUM(AV80:BE81)))</f>
        <v>1087</v>
      </c>
      <c r="AW78" s="136"/>
      <c r="AX78" s="136"/>
      <c r="AY78" s="136"/>
      <c r="AZ78" s="136"/>
      <c r="BA78" s="136"/>
      <c r="BB78" s="136"/>
      <c r="BC78" s="136"/>
      <c r="BD78" s="136"/>
      <c r="BE78" s="136"/>
      <c r="BF78" s="136">
        <f>IF((SUM(BF80:BO81))=0,"…",(SUM(BF80:BO81)))</f>
        <v>2700</v>
      </c>
      <c r="BG78" s="136"/>
      <c r="BH78" s="136"/>
      <c r="BI78" s="136"/>
      <c r="BJ78" s="136"/>
      <c r="BK78" s="136"/>
      <c r="BL78" s="136"/>
      <c r="BM78" s="136"/>
      <c r="BN78" s="136"/>
      <c r="BO78" s="136"/>
      <c r="BP78" s="151" t="s">
        <v>142</v>
      </c>
      <c r="BQ78" s="152"/>
      <c r="BR78" s="152"/>
    </row>
    <row r="79" spans="2:70" ht="21.75" customHeight="1">
      <c r="B79" s="19"/>
      <c r="D79" s="3"/>
      <c r="G79" s="121"/>
      <c r="H79" s="121"/>
      <c r="I79" s="121"/>
      <c r="J79" s="121"/>
      <c r="K79" s="121"/>
      <c r="L79" s="121"/>
      <c r="M79" s="121"/>
      <c r="N79" s="121"/>
      <c r="O79" s="121"/>
      <c r="P79" s="121"/>
      <c r="Q79" s="7"/>
      <c r="R79" s="122"/>
      <c r="S79" s="123"/>
      <c r="T79" s="123"/>
      <c r="U79" s="123"/>
      <c r="V79" s="123"/>
      <c r="W79" s="123"/>
      <c r="X79" s="123"/>
      <c r="Y79" s="123"/>
      <c r="Z79" s="123"/>
      <c r="AA79" s="123"/>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41"/>
      <c r="BQ79" s="160"/>
      <c r="BR79" s="160"/>
    </row>
    <row r="80" spans="2:70" ht="21.75" customHeight="1">
      <c r="B80" s="19"/>
      <c r="D80" s="3" t="s">
        <v>256</v>
      </c>
      <c r="G80" s="121" t="s">
        <v>257</v>
      </c>
      <c r="H80" s="121"/>
      <c r="I80" s="121"/>
      <c r="J80" s="121"/>
      <c r="K80" s="121"/>
      <c r="L80" s="121"/>
      <c r="M80" s="121"/>
      <c r="N80" s="121"/>
      <c r="O80" s="121"/>
      <c r="P80" s="121"/>
      <c r="Q80" s="7"/>
      <c r="R80" s="122">
        <v>83</v>
      </c>
      <c r="S80" s="123"/>
      <c r="T80" s="123"/>
      <c r="U80" s="123"/>
      <c r="V80" s="123"/>
      <c r="W80" s="123"/>
      <c r="X80" s="123"/>
      <c r="Y80" s="123"/>
      <c r="Z80" s="123"/>
      <c r="AA80" s="123"/>
      <c r="AB80" s="136">
        <v>559</v>
      </c>
      <c r="AC80" s="136"/>
      <c r="AD80" s="136"/>
      <c r="AE80" s="136"/>
      <c r="AF80" s="136"/>
      <c r="AG80" s="136"/>
      <c r="AH80" s="136"/>
      <c r="AI80" s="136"/>
      <c r="AJ80" s="136"/>
      <c r="AK80" s="136"/>
      <c r="AL80" s="136">
        <v>15369</v>
      </c>
      <c r="AM80" s="136"/>
      <c r="AN80" s="136"/>
      <c r="AO80" s="136"/>
      <c r="AP80" s="136"/>
      <c r="AQ80" s="136"/>
      <c r="AR80" s="136"/>
      <c r="AS80" s="136"/>
      <c r="AT80" s="136"/>
      <c r="AU80" s="136"/>
      <c r="AV80" s="136">
        <v>1080</v>
      </c>
      <c r="AW80" s="136"/>
      <c r="AX80" s="136"/>
      <c r="AY80" s="136"/>
      <c r="AZ80" s="136"/>
      <c r="BA80" s="136"/>
      <c r="BB80" s="136"/>
      <c r="BC80" s="136"/>
      <c r="BD80" s="136"/>
      <c r="BE80" s="136"/>
      <c r="BF80" s="136">
        <v>2696</v>
      </c>
      <c r="BG80" s="136"/>
      <c r="BH80" s="136"/>
      <c r="BI80" s="136"/>
      <c r="BJ80" s="136"/>
      <c r="BK80" s="136"/>
      <c r="BL80" s="136"/>
      <c r="BM80" s="136"/>
      <c r="BN80" s="136"/>
      <c r="BO80" s="136"/>
      <c r="BP80" s="141" t="s">
        <v>256</v>
      </c>
      <c r="BQ80" s="160"/>
      <c r="BR80" s="160"/>
    </row>
    <row r="81" spans="2:70" ht="21.75" customHeight="1">
      <c r="B81" s="19"/>
      <c r="D81" s="3" t="s">
        <v>258</v>
      </c>
      <c r="G81" s="121" t="s">
        <v>259</v>
      </c>
      <c r="H81" s="121"/>
      <c r="I81" s="121"/>
      <c r="J81" s="121"/>
      <c r="K81" s="121"/>
      <c r="L81" s="121"/>
      <c r="M81" s="121"/>
      <c r="N81" s="121"/>
      <c r="O81" s="121"/>
      <c r="P81" s="121"/>
      <c r="Q81" s="7"/>
      <c r="R81" s="122">
        <v>7</v>
      </c>
      <c r="S81" s="123"/>
      <c r="T81" s="123"/>
      <c r="U81" s="123"/>
      <c r="V81" s="123"/>
      <c r="W81" s="123"/>
      <c r="X81" s="123"/>
      <c r="Y81" s="123"/>
      <c r="Z81" s="123"/>
      <c r="AA81" s="123"/>
      <c r="AB81" s="136">
        <v>9</v>
      </c>
      <c r="AC81" s="136"/>
      <c r="AD81" s="136"/>
      <c r="AE81" s="136"/>
      <c r="AF81" s="136"/>
      <c r="AG81" s="136"/>
      <c r="AH81" s="136"/>
      <c r="AI81" s="136"/>
      <c r="AJ81" s="136"/>
      <c r="AK81" s="136"/>
      <c r="AL81" s="136">
        <v>40</v>
      </c>
      <c r="AM81" s="136"/>
      <c r="AN81" s="136"/>
      <c r="AO81" s="136"/>
      <c r="AP81" s="136"/>
      <c r="AQ81" s="136"/>
      <c r="AR81" s="136"/>
      <c r="AS81" s="136"/>
      <c r="AT81" s="136"/>
      <c r="AU81" s="136"/>
      <c r="AV81" s="136">
        <v>7</v>
      </c>
      <c r="AW81" s="136"/>
      <c r="AX81" s="136"/>
      <c r="AY81" s="136"/>
      <c r="AZ81" s="136"/>
      <c r="BA81" s="136"/>
      <c r="BB81" s="136"/>
      <c r="BC81" s="136"/>
      <c r="BD81" s="136"/>
      <c r="BE81" s="136"/>
      <c r="BF81" s="136">
        <v>4</v>
      </c>
      <c r="BG81" s="136"/>
      <c r="BH81" s="136"/>
      <c r="BI81" s="136"/>
      <c r="BJ81" s="136"/>
      <c r="BK81" s="136"/>
      <c r="BL81" s="136"/>
      <c r="BM81" s="136"/>
      <c r="BN81" s="136"/>
      <c r="BO81" s="136"/>
      <c r="BP81" s="141" t="s">
        <v>258</v>
      </c>
      <c r="BQ81" s="160"/>
      <c r="BR81" s="160"/>
    </row>
    <row r="82" spans="2:70" ht="21.75" customHeight="1">
      <c r="B82" s="19"/>
      <c r="D82" s="3"/>
      <c r="G82" s="121"/>
      <c r="H82" s="121"/>
      <c r="I82" s="121"/>
      <c r="J82" s="121"/>
      <c r="K82" s="121"/>
      <c r="L82" s="121"/>
      <c r="M82" s="121"/>
      <c r="N82" s="121"/>
      <c r="O82" s="121"/>
      <c r="P82" s="121"/>
      <c r="Q82" s="7"/>
      <c r="R82" s="122"/>
      <c r="S82" s="123"/>
      <c r="T82" s="123"/>
      <c r="U82" s="123"/>
      <c r="V82" s="123"/>
      <c r="W82" s="123"/>
      <c r="X82" s="123"/>
      <c r="Y82" s="123"/>
      <c r="Z82" s="123"/>
      <c r="AA82" s="123"/>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41"/>
      <c r="BQ82" s="160"/>
      <c r="BR82" s="160"/>
    </row>
    <row r="83" spans="2:70" ht="21.75" customHeight="1">
      <c r="B83" s="19" t="s">
        <v>143</v>
      </c>
      <c r="D83" s="3"/>
      <c r="G83" s="156" t="s">
        <v>260</v>
      </c>
      <c r="H83" s="156"/>
      <c r="I83" s="156"/>
      <c r="J83" s="156"/>
      <c r="K83" s="156"/>
      <c r="L83" s="156"/>
      <c r="M83" s="156"/>
      <c r="N83" s="156"/>
      <c r="O83" s="156"/>
      <c r="P83" s="156"/>
      <c r="Q83" s="7"/>
      <c r="R83" s="136">
        <f>IF((SUM(R85:AA87))=0,"－",(SUM(R85:AA87)))</f>
        <v>149</v>
      </c>
      <c r="S83" s="136"/>
      <c r="T83" s="136"/>
      <c r="U83" s="136"/>
      <c r="V83" s="136"/>
      <c r="W83" s="136"/>
      <c r="X83" s="136"/>
      <c r="Y83" s="136"/>
      <c r="Z83" s="136"/>
      <c r="AA83" s="136"/>
      <c r="AB83" s="136">
        <f>IF((SUM(AB85:AK87))=0,"－",(SUM(AB85:AK87)))</f>
        <v>734</v>
      </c>
      <c r="AC83" s="136"/>
      <c r="AD83" s="136"/>
      <c r="AE83" s="136"/>
      <c r="AF83" s="136"/>
      <c r="AG83" s="136"/>
      <c r="AH83" s="136"/>
      <c r="AI83" s="136"/>
      <c r="AJ83" s="136"/>
      <c r="AK83" s="136"/>
      <c r="AL83" s="136">
        <f>IF((SUM(AL85:AU87))=0,"－",(SUM(AL85:AU87)-1))</f>
        <v>11825</v>
      </c>
      <c r="AM83" s="136"/>
      <c r="AN83" s="136"/>
      <c r="AO83" s="136"/>
      <c r="AP83" s="136"/>
      <c r="AQ83" s="136"/>
      <c r="AR83" s="136"/>
      <c r="AS83" s="136"/>
      <c r="AT83" s="136"/>
      <c r="AU83" s="136"/>
      <c r="AV83" s="136">
        <f>IF((SUM(AV85:BE87))=0,"…",(SUM(AV85:BE87)))</f>
        <v>1844</v>
      </c>
      <c r="AW83" s="136"/>
      <c r="AX83" s="136"/>
      <c r="AY83" s="136"/>
      <c r="AZ83" s="136"/>
      <c r="BA83" s="136"/>
      <c r="BB83" s="136"/>
      <c r="BC83" s="136"/>
      <c r="BD83" s="136"/>
      <c r="BE83" s="136"/>
      <c r="BF83" s="136">
        <f>IF((SUM(BF85:BO87))=0,"…",(SUM(BF85:BO87)))</f>
        <v>247</v>
      </c>
      <c r="BG83" s="136"/>
      <c r="BH83" s="136"/>
      <c r="BI83" s="136"/>
      <c r="BJ83" s="136"/>
      <c r="BK83" s="136"/>
      <c r="BL83" s="136"/>
      <c r="BM83" s="136"/>
      <c r="BN83" s="136"/>
      <c r="BO83" s="136"/>
      <c r="BP83" s="151" t="s">
        <v>143</v>
      </c>
      <c r="BQ83" s="152"/>
      <c r="BR83" s="152"/>
    </row>
    <row r="84" spans="2:70" ht="21.75" customHeight="1">
      <c r="B84" s="19"/>
      <c r="D84" s="3"/>
      <c r="G84" s="121"/>
      <c r="H84" s="121"/>
      <c r="I84" s="121"/>
      <c r="J84" s="121"/>
      <c r="K84" s="121"/>
      <c r="L84" s="121"/>
      <c r="M84" s="121"/>
      <c r="N84" s="121"/>
      <c r="O84" s="121"/>
      <c r="P84" s="121"/>
      <c r="Q84" s="7"/>
      <c r="R84" s="122"/>
      <c r="S84" s="123"/>
      <c r="T84" s="123"/>
      <c r="U84" s="123"/>
      <c r="V84" s="123"/>
      <c r="W84" s="123"/>
      <c r="X84" s="123"/>
      <c r="Y84" s="123"/>
      <c r="Z84" s="123"/>
      <c r="AA84" s="123"/>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41"/>
      <c r="BQ84" s="160"/>
      <c r="BR84" s="160"/>
    </row>
    <row r="85" spans="2:70" ht="21.75" customHeight="1">
      <c r="B85" s="19"/>
      <c r="D85" s="3" t="s">
        <v>261</v>
      </c>
      <c r="G85" s="121" t="s">
        <v>262</v>
      </c>
      <c r="H85" s="121"/>
      <c r="I85" s="121"/>
      <c r="J85" s="121"/>
      <c r="K85" s="121"/>
      <c r="L85" s="121"/>
      <c r="M85" s="121"/>
      <c r="N85" s="121"/>
      <c r="O85" s="121"/>
      <c r="P85" s="121"/>
      <c r="Q85" s="7"/>
      <c r="R85" s="122">
        <v>34</v>
      </c>
      <c r="S85" s="123"/>
      <c r="T85" s="123"/>
      <c r="U85" s="123"/>
      <c r="V85" s="123"/>
      <c r="W85" s="123"/>
      <c r="X85" s="123"/>
      <c r="Y85" s="123"/>
      <c r="Z85" s="123"/>
      <c r="AA85" s="123"/>
      <c r="AB85" s="136">
        <v>223</v>
      </c>
      <c r="AC85" s="136"/>
      <c r="AD85" s="136"/>
      <c r="AE85" s="136"/>
      <c r="AF85" s="136"/>
      <c r="AG85" s="136"/>
      <c r="AH85" s="136"/>
      <c r="AI85" s="136"/>
      <c r="AJ85" s="136"/>
      <c r="AK85" s="136"/>
      <c r="AL85" s="136">
        <v>3290</v>
      </c>
      <c r="AM85" s="136"/>
      <c r="AN85" s="136"/>
      <c r="AO85" s="136"/>
      <c r="AP85" s="136"/>
      <c r="AQ85" s="136"/>
      <c r="AR85" s="136"/>
      <c r="AS85" s="136"/>
      <c r="AT85" s="136"/>
      <c r="AU85" s="136"/>
      <c r="AV85" s="136">
        <v>804</v>
      </c>
      <c r="AW85" s="136"/>
      <c r="AX85" s="136"/>
      <c r="AY85" s="136"/>
      <c r="AZ85" s="136"/>
      <c r="BA85" s="136"/>
      <c r="BB85" s="136"/>
      <c r="BC85" s="136"/>
      <c r="BD85" s="136"/>
      <c r="BE85" s="136"/>
      <c r="BF85" s="136">
        <v>70</v>
      </c>
      <c r="BG85" s="136"/>
      <c r="BH85" s="136"/>
      <c r="BI85" s="136"/>
      <c r="BJ85" s="136"/>
      <c r="BK85" s="136"/>
      <c r="BL85" s="136"/>
      <c r="BM85" s="136"/>
      <c r="BN85" s="136"/>
      <c r="BO85" s="136"/>
      <c r="BP85" s="141" t="s">
        <v>261</v>
      </c>
      <c r="BQ85" s="160"/>
      <c r="BR85" s="160"/>
    </row>
    <row r="86" spans="2:70" ht="21.75" customHeight="1">
      <c r="B86" s="19"/>
      <c r="D86" s="3" t="s">
        <v>263</v>
      </c>
      <c r="G86" s="156" t="s">
        <v>264</v>
      </c>
      <c r="H86" s="156"/>
      <c r="I86" s="156"/>
      <c r="J86" s="156"/>
      <c r="K86" s="156"/>
      <c r="L86" s="156"/>
      <c r="M86" s="156"/>
      <c r="N86" s="156"/>
      <c r="O86" s="156"/>
      <c r="P86" s="156"/>
      <c r="Q86" s="7"/>
      <c r="R86" s="122">
        <v>81</v>
      </c>
      <c r="S86" s="123"/>
      <c r="T86" s="123"/>
      <c r="U86" s="123"/>
      <c r="V86" s="123"/>
      <c r="W86" s="123"/>
      <c r="X86" s="123"/>
      <c r="Y86" s="123"/>
      <c r="Z86" s="123"/>
      <c r="AA86" s="123"/>
      <c r="AB86" s="136">
        <v>410</v>
      </c>
      <c r="AC86" s="136"/>
      <c r="AD86" s="136"/>
      <c r="AE86" s="136"/>
      <c r="AF86" s="136"/>
      <c r="AG86" s="136"/>
      <c r="AH86" s="136"/>
      <c r="AI86" s="136"/>
      <c r="AJ86" s="136"/>
      <c r="AK86" s="136"/>
      <c r="AL86" s="136">
        <v>7683</v>
      </c>
      <c r="AM86" s="136"/>
      <c r="AN86" s="136"/>
      <c r="AO86" s="136"/>
      <c r="AP86" s="136"/>
      <c r="AQ86" s="136"/>
      <c r="AR86" s="136"/>
      <c r="AS86" s="136"/>
      <c r="AT86" s="136"/>
      <c r="AU86" s="136"/>
      <c r="AV86" s="136">
        <v>796</v>
      </c>
      <c r="AW86" s="136"/>
      <c r="AX86" s="136"/>
      <c r="AY86" s="136"/>
      <c r="AZ86" s="136"/>
      <c r="BA86" s="136"/>
      <c r="BB86" s="136"/>
      <c r="BC86" s="136"/>
      <c r="BD86" s="136"/>
      <c r="BE86" s="136"/>
      <c r="BF86" s="136">
        <v>171</v>
      </c>
      <c r="BG86" s="136"/>
      <c r="BH86" s="136"/>
      <c r="BI86" s="136"/>
      <c r="BJ86" s="136"/>
      <c r="BK86" s="136"/>
      <c r="BL86" s="136"/>
      <c r="BM86" s="136"/>
      <c r="BN86" s="136"/>
      <c r="BO86" s="136"/>
      <c r="BP86" s="141" t="s">
        <v>263</v>
      </c>
      <c r="BQ86" s="160"/>
      <c r="BR86" s="160"/>
    </row>
    <row r="87" spans="2:70" ht="21.75" customHeight="1">
      <c r="B87" s="19"/>
      <c r="D87" s="3" t="s">
        <v>265</v>
      </c>
      <c r="G87" s="121" t="s">
        <v>266</v>
      </c>
      <c r="H87" s="121"/>
      <c r="I87" s="121"/>
      <c r="J87" s="121"/>
      <c r="K87" s="121"/>
      <c r="L87" s="121"/>
      <c r="M87" s="121"/>
      <c r="N87" s="121"/>
      <c r="O87" s="121"/>
      <c r="P87" s="121"/>
      <c r="Q87" s="7"/>
      <c r="R87" s="122">
        <v>34</v>
      </c>
      <c r="S87" s="123"/>
      <c r="T87" s="123"/>
      <c r="U87" s="123"/>
      <c r="V87" s="123"/>
      <c r="W87" s="123"/>
      <c r="X87" s="123"/>
      <c r="Y87" s="123"/>
      <c r="Z87" s="123"/>
      <c r="AA87" s="123"/>
      <c r="AB87" s="136">
        <v>101</v>
      </c>
      <c r="AC87" s="136"/>
      <c r="AD87" s="136"/>
      <c r="AE87" s="136"/>
      <c r="AF87" s="136"/>
      <c r="AG87" s="136"/>
      <c r="AH87" s="136"/>
      <c r="AI87" s="136"/>
      <c r="AJ87" s="136"/>
      <c r="AK87" s="136"/>
      <c r="AL87" s="136">
        <v>853</v>
      </c>
      <c r="AM87" s="136"/>
      <c r="AN87" s="136"/>
      <c r="AO87" s="136"/>
      <c r="AP87" s="136"/>
      <c r="AQ87" s="136"/>
      <c r="AR87" s="136"/>
      <c r="AS87" s="136"/>
      <c r="AT87" s="136"/>
      <c r="AU87" s="136"/>
      <c r="AV87" s="136">
        <v>244</v>
      </c>
      <c r="AW87" s="136"/>
      <c r="AX87" s="136"/>
      <c r="AY87" s="136"/>
      <c r="AZ87" s="136"/>
      <c r="BA87" s="136"/>
      <c r="BB87" s="136"/>
      <c r="BC87" s="136"/>
      <c r="BD87" s="136"/>
      <c r="BE87" s="136"/>
      <c r="BF87" s="136">
        <v>6</v>
      </c>
      <c r="BG87" s="136"/>
      <c r="BH87" s="136"/>
      <c r="BI87" s="136"/>
      <c r="BJ87" s="136"/>
      <c r="BK87" s="136"/>
      <c r="BL87" s="136"/>
      <c r="BM87" s="136"/>
      <c r="BN87" s="136"/>
      <c r="BO87" s="136"/>
      <c r="BP87" s="141" t="s">
        <v>265</v>
      </c>
      <c r="BQ87" s="160"/>
      <c r="BR87" s="160"/>
    </row>
    <row r="88" spans="2:70" ht="21.75" customHeight="1">
      <c r="B88" s="19"/>
      <c r="D88" s="3"/>
      <c r="G88" s="121"/>
      <c r="H88" s="121"/>
      <c r="I88" s="121"/>
      <c r="J88" s="121"/>
      <c r="K88" s="121"/>
      <c r="L88" s="121"/>
      <c r="M88" s="121"/>
      <c r="N88" s="121"/>
      <c r="O88" s="121"/>
      <c r="P88" s="121"/>
      <c r="Q88" s="7"/>
      <c r="R88" s="122"/>
      <c r="S88" s="123"/>
      <c r="T88" s="123"/>
      <c r="U88" s="123"/>
      <c r="V88" s="123"/>
      <c r="W88" s="123"/>
      <c r="X88" s="123"/>
      <c r="Y88" s="123"/>
      <c r="Z88" s="123"/>
      <c r="AA88" s="123"/>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41"/>
      <c r="BQ88" s="160"/>
      <c r="BR88" s="160"/>
    </row>
    <row r="89" spans="2:70" ht="21.75" customHeight="1">
      <c r="B89" s="19" t="s">
        <v>144</v>
      </c>
      <c r="D89" s="3"/>
      <c r="G89" s="121" t="s">
        <v>267</v>
      </c>
      <c r="H89" s="121"/>
      <c r="I89" s="121"/>
      <c r="J89" s="121"/>
      <c r="K89" s="121"/>
      <c r="L89" s="121"/>
      <c r="M89" s="121"/>
      <c r="N89" s="121"/>
      <c r="O89" s="121"/>
      <c r="P89" s="121"/>
      <c r="Q89" s="7"/>
      <c r="R89" s="136">
        <f>IF((SUM(R91:AA98))=0,"－",(SUM(R91:AA98)))</f>
        <v>579</v>
      </c>
      <c r="S89" s="136"/>
      <c r="T89" s="136"/>
      <c r="U89" s="136"/>
      <c r="V89" s="136"/>
      <c r="W89" s="136"/>
      <c r="X89" s="136"/>
      <c r="Y89" s="136"/>
      <c r="Z89" s="136"/>
      <c r="AA89" s="136"/>
      <c r="AB89" s="136">
        <f>IF((SUM(AB91:AK98))=0,"－",(SUM(AB91:AK98)))</f>
        <v>2807</v>
      </c>
      <c r="AC89" s="136"/>
      <c r="AD89" s="136"/>
      <c r="AE89" s="136"/>
      <c r="AF89" s="136"/>
      <c r="AG89" s="136"/>
      <c r="AH89" s="136"/>
      <c r="AI89" s="136"/>
      <c r="AJ89" s="136"/>
      <c r="AK89" s="136"/>
      <c r="AL89" s="136">
        <f>IF((SUM(AL91:AU98))=0,"－",(SUM(AL91:AU98)-1))</f>
        <v>32026</v>
      </c>
      <c r="AM89" s="136"/>
      <c r="AN89" s="136"/>
      <c r="AO89" s="136"/>
      <c r="AP89" s="136"/>
      <c r="AQ89" s="136"/>
      <c r="AR89" s="136"/>
      <c r="AS89" s="136"/>
      <c r="AT89" s="136"/>
      <c r="AU89" s="136"/>
      <c r="AV89" s="136">
        <f>IF((SUM(AV91:BE98))=0,"…",(SUM(AV91:BE98)))</f>
        <v>3994</v>
      </c>
      <c r="AW89" s="136"/>
      <c r="AX89" s="136"/>
      <c r="AY89" s="136"/>
      <c r="AZ89" s="136"/>
      <c r="BA89" s="136"/>
      <c r="BB89" s="136"/>
      <c r="BC89" s="136"/>
      <c r="BD89" s="136"/>
      <c r="BE89" s="136"/>
      <c r="BF89" s="136">
        <f>IF((SUM(BF91:BO98))=0,"…",(SUM(BF91:BO98)))</f>
        <v>813</v>
      </c>
      <c r="BG89" s="136"/>
      <c r="BH89" s="136"/>
      <c r="BI89" s="136"/>
      <c r="BJ89" s="136"/>
      <c r="BK89" s="136"/>
      <c r="BL89" s="136"/>
      <c r="BM89" s="136"/>
      <c r="BN89" s="136"/>
      <c r="BO89" s="136"/>
      <c r="BP89" s="151" t="s">
        <v>144</v>
      </c>
      <c r="BQ89" s="152"/>
      <c r="BR89" s="152"/>
    </row>
    <row r="90" spans="2:70" ht="21.75" customHeight="1">
      <c r="B90" s="19"/>
      <c r="D90" s="3"/>
      <c r="G90" s="121"/>
      <c r="H90" s="121"/>
      <c r="I90" s="121"/>
      <c r="J90" s="121"/>
      <c r="K90" s="121"/>
      <c r="L90" s="121"/>
      <c r="M90" s="121"/>
      <c r="N90" s="121"/>
      <c r="O90" s="121"/>
      <c r="P90" s="121"/>
      <c r="Q90" s="7"/>
      <c r="R90" s="122"/>
      <c r="S90" s="123"/>
      <c r="T90" s="123"/>
      <c r="U90" s="123"/>
      <c r="V90" s="123"/>
      <c r="W90" s="123"/>
      <c r="X90" s="123"/>
      <c r="Y90" s="123"/>
      <c r="Z90" s="123"/>
      <c r="AA90" s="123"/>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63"/>
      <c r="BQ90" s="164"/>
      <c r="BR90" s="164"/>
    </row>
    <row r="91" spans="2:70" ht="21.75" customHeight="1">
      <c r="B91" s="19"/>
      <c r="D91" s="3" t="s">
        <v>268</v>
      </c>
      <c r="G91" s="121" t="s">
        <v>269</v>
      </c>
      <c r="H91" s="121"/>
      <c r="I91" s="121"/>
      <c r="J91" s="121"/>
      <c r="K91" s="121"/>
      <c r="L91" s="121"/>
      <c r="M91" s="121"/>
      <c r="N91" s="121"/>
      <c r="O91" s="121"/>
      <c r="P91" s="121"/>
      <c r="Q91" s="7"/>
      <c r="R91" s="122">
        <v>120</v>
      </c>
      <c r="S91" s="123"/>
      <c r="T91" s="123"/>
      <c r="U91" s="123"/>
      <c r="V91" s="123"/>
      <c r="W91" s="123"/>
      <c r="X91" s="123"/>
      <c r="Y91" s="123"/>
      <c r="Z91" s="123"/>
      <c r="AA91" s="123"/>
      <c r="AB91" s="136">
        <v>435</v>
      </c>
      <c r="AC91" s="136"/>
      <c r="AD91" s="136"/>
      <c r="AE91" s="136"/>
      <c r="AF91" s="136"/>
      <c r="AG91" s="136"/>
      <c r="AH91" s="136"/>
      <c r="AI91" s="136"/>
      <c r="AJ91" s="136"/>
      <c r="AK91" s="136"/>
      <c r="AL91" s="136">
        <v>6676</v>
      </c>
      <c r="AM91" s="136"/>
      <c r="AN91" s="136"/>
      <c r="AO91" s="136"/>
      <c r="AP91" s="136"/>
      <c r="AQ91" s="136"/>
      <c r="AR91" s="136"/>
      <c r="AS91" s="136"/>
      <c r="AT91" s="136"/>
      <c r="AU91" s="136"/>
      <c r="AV91" s="136">
        <v>1092</v>
      </c>
      <c r="AW91" s="136"/>
      <c r="AX91" s="136"/>
      <c r="AY91" s="136"/>
      <c r="AZ91" s="136"/>
      <c r="BA91" s="136"/>
      <c r="BB91" s="136"/>
      <c r="BC91" s="136"/>
      <c r="BD91" s="136"/>
      <c r="BE91" s="136"/>
      <c r="BF91" s="136">
        <v>40</v>
      </c>
      <c r="BG91" s="136"/>
      <c r="BH91" s="136"/>
      <c r="BI91" s="136"/>
      <c r="BJ91" s="136"/>
      <c r="BK91" s="136"/>
      <c r="BL91" s="136"/>
      <c r="BM91" s="136"/>
      <c r="BN91" s="136"/>
      <c r="BO91" s="136"/>
      <c r="BP91" s="141" t="s">
        <v>268</v>
      </c>
      <c r="BQ91" s="160"/>
      <c r="BR91" s="160"/>
    </row>
    <row r="92" spans="2:70" ht="21.75" customHeight="1">
      <c r="B92" s="19"/>
      <c r="D92" s="3" t="s">
        <v>270</v>
      </c>
      <c r="G92" s="121" t="s">
        <v>271</v>
      </c>
      <c r="H92" s="121"/>
      <c r="I92" s="121"/>
      <c r="J92" s="121"/>
      <c r="K92" s="121"/>
      <c r="L92" s="121"/>
      <c r="M92" s="121"/>
      <c r="N92" s="121"/>
      <c r="O92" s="121"/>
      <c r="P92" s="121"/>
      <c r="Q92" s="7"/>
      <c r="R92" s="122">
        <v>5</v>
      </c>
      <c r="S92" s="123"/>
      <c r="T92" s="123"/>
      <c r="U92" s="123"/>
      <c r="V92" s="123"/>
      <c r="W92" s="123"/>
      <c r="X92" s="123"/>
      <c r="Y92" s="123"/>
      <c r="Z92" s="123"/>
      <c r="AA92" s="123"/>
      <c r="AB92" s="136">
        <v>24</v>
      </c>
      <c r="AC92" s="136"/>
      <c r="AD92" s="136"/>
      <c r="AE92" s="136"/>
      <c r="AF92" s="136"/>
      <c r="AG92" s="136"/>
      <c r="AH92" s="136"/>
      <c r="AI92" s="136"/>
      <c r="AJ92" s="136"/>
      <c r="AK92" s="136"/>
      <c r="AL92" s="136">
        <v>364</v>
      </c>
      <c r="AM92" s="136"/>
      <c r="AN92" s="136"/>
      <c r="AO92" s="136"/>
      <c r="AP92" s="136"/>
      <c r="AQ92" s="136"/>
      <c r="AR92" s="136"/>
      <c r="AS92" s="136"/>
      <c r="AT92" s="136"/>
      <c r="AU92" s="136"/>
      <c r="AV92" s="136">
        <v>74</v>
      </c>
      <c r="AW92" s="136"/>
      <c r="AX92" s="136"/>
      <c r="AY92" s="136"/>
      <c r="AZ92" s="136"/>
      <c r="BA92" s="136"/>
      <c r="BB92" s="136"/>
      <c r="BC92" s="136"/>
      <c r="BD92" s="136"/>
      <c r="BE92" s="136"/>
      <c r="BF92" s="136" t="s">
        <v>139</v>
      </c>
      <c r="BG92" s="136"/>
      <c r="BH92" s="136"/>
      <c r="BI92" s="136"/>
      <c r="BJ92" s="136"/>
      <c r="BK92" s="136"/>
      <c r="BL92" s="136"/>
      <c r="BM92" s="136"/>
      <c r="BN92" s="136"/>
      <c r="BO92" s="136"/>
      <c r="BP92" s="141" t="s">
        <v>270</v>
      </c>
      <c r="BQ92" s="160"/>
      <c r="BR92" s="160"/>
    </row>
    <row r="93" spans="2:70" ht="21.75" customHeight="1">
      <c r="B93" s="19"/>
      <c r="D93" s="3" t="s">
        <v>272</v>
      </c>
      <c r="G93" s="121" t="s">
        <v>273</v>
      </c>
      <c r="H93" s="121"/>
      <c r="I93" s="121"/>
      <c r="J93" s="121"/>
      <c r="K93" s="121"/>
      <c r="L93" s="121"/>
      <c r="M93" s="121"/>
      <c r="N93" s="121"/>
      <c r="O93" s="121"/>
      <c r="P93" s="121"/>
      <c r="Q93" s="7"/>
      <c r="R93" s="122">
        <v>84</v>
      </c>
      <c r="S93" s="123"/>
      <c r="T93" s="123"/>
      <c r="U93" s="123"/>
      <c r="V93" s="123"/>
      <c r="W93" s="123"/>
      <c r="X93" s="123"/>
      <c r="Y93" s="123"/>
      <c r="Z93" s="123"/>
      <c r="AA93" s="123"/>
      <c r="AB93" s="136">
        <v>486</v>
      </c>
      <c r="AC93" s="136"/>
      <c r="AD93" s="136"/>
      <c r="AE93" s="136"/>
      <c r="AF93" s="136"/>
      <c r="AG93" s="136"/>
      <c r="AH93" s="136"/>
      <c r="AI93" s="136"/>
      <c r="AJ93" s="136"/>
      <c r="AK93" s="136"/>
      <c r="AL93" s="136">
        <v>11088</v>
      </c>
      <c r="AM93" s="136"/>
      <c r="AN93" s="136"/>
      <c r="AO93" s="136"/>
      <c r="AP93" s="136"/>
      <c r="AQ93" s="136"/>
      <c r="AR93" s="136"/>
      <c r="AS93" s="136"/>
      <c r="AT93" s="136"/>
      <c r="AU93" s="136"/>
      <c r="AV93" s="136">
        <v>305</v>
      </c>
      <c r="AW93" s="136"/>
      <c r="AX93" s="136"/>
      <c r="AY93" s="136"/>
      <c r="AZ93" s="136"/>
      <c r="BA93" s="136"/>
      <c r="BB93" s="136"/>
      <c r="BC93" s="136"/>
      <c r="BD93" s="136"/>
      <c r="BE93" s="136"/>
      <c r="BF93" s="136">
        <v>330</v>
      </c>
      <c r="BG93" s="136"/>
      <c r="BH93" s="136"/>
      <c r="BI93" s="136"/>
      <c r="BJ93" s="136"/>
      <c r="BK93" s="136"/>
      <c r="BL93" s="136"/>
      <c r="BM93" s="136"/>
      <c r="BN93" s="136"/>
      <c r="BO93" s="136"/>
      <c r="BP93" s="141" t="s">
        <v>272</v>
      </c>
      <c r="BQ93" s="160"/>
      <c r="BR93" s="160"/>
    </row>
    <row r="94" spans="2:70" ht="21.75" customHeight="1">
      <c r="B94" s="19"/>
      <c r="D94" s="3" t="s">
        <v>274</v>
      </c>
      <c r="G94" s="121" t="s">
        <v>275</v>
      </c>
      <c r="H94" s="121"/>
      <c r="I94" s="121"/>
      <c r="J94" s="121"/>
      <c r="K94" s="121"/>
      <c r="L94" s="121"/>
      <c r="M94" s="121"/>
      <c r="N94" s="121"/>
      <c r="O94" s="121"/>
      <c r="P94" s="121"/>
      <c r="Q94" s="7"/>
      <c r="R94" s="122">
        <v>93</v>
      </c>
      <c r="S94" s="123"/>
      <c r="T94" s="123"/>
      <c r="U94" s="123"/>
      <c r="V94" s="123"/>
      <c r="W94" s="123"/>
      <c r="X94" s="123"/>
      <c r="Y94" s="123"/>
      <c r="Z94" s="123"/>
      <c r="AA94" s="123"/>
      <c r="AB94" s="136">
        <v>897</v>
      </c>
      <c r="AC94" s="136"/>
      <c r="AD94" s="136"/>
      <c r="AE94" s="136"/>
      <c r="AF94" s="136"/>
      <c r="AG94" s="136"/>
      <c r="AH94" s="136"/>
      <c r="AI94" s="136"/>
      <c r="AJ94" s="136"/>
      <c r="AK94" s="136"/>
      <c r="AL94" s="136">
        <v>4491</v>
      </c>
      <c r="AM94" s="136"/>
      <c r="AN94" s="136"/>
      <c r="AO94" s="136"/>
      <c r="AP94" s="136"/>
      <c r="AQ94" s="136"/>
      <c r="AR94" s="136"/>
      <c r="AS94" s="136"/>
      <c r="AT94" s="136"/>
      <c r="AU94" s="136"/>
      <c r="AV94" s="136">
        <v>608</v>
      </c>
      <c r="AW94" s="136"/>
      <c r="AX94" s="136"/>
      <c r="AY94" s="136"/>
      <c r="AZ94" s="136"/>
      <c r="BA94" s="136"/>
      <c r="BB94" s="136"/>
      <c r="BC94" s="136"/>
      <c r="BD94" s="136"/>
      <c r="BE94" s="136"/>
      <c r="BF94" s="136">
        <v>227</v>
      </c>
      <c r="BG94" s="136"/>
      <c r="BH94" s="136"/>
      <c r="BI94" s="136"/>
      <c r="BJ94" s="136"/>
      <c r="BK94" s="136"/>
      <c r="BL94" s="136"/>
      <c r="BM94" s="136"/>
      <c r="BN94" s="136"/>
      <c r="BO94" s="136"/>
      <c r="BP94" s="141" t="s">
        <v>274</v>
      </c>
      <c r="BQ94" s="160"/>
      <c r="BR94" s="160"/>
    </row>
    <row r="95" spans="2:70" ht="21.75" customHeight="1">
      <c r="B95" s="19"/>
      <c r="D95" s="3" t="s">
        <v>276</v>
      </c>
      <c r="G95" s="165" t="s">
        <v>277</v>
      </c>
      <c r="H95" s="165"/>
      <c r="I95" s="165"/>
      <c r="J95" s="165"/>
      <c r="K95" s="165"/>
      <c r="L95" s="165"/>
      <c r="M95" s="165"/>
      <c r="N95" s="165"/>
      <c r="O95" s="165"/>
      <c r="P95" s="165"/>
      <c r="Q95" s="7"/>
      <c r="R95" s="122">
        <v>44</v>
      </c>
      <c r="S95" s="123"/>
      <c r="T95" s="123"/>
      <c r="U95" s="123"/>
      <c r="V95" s="123"/>
      <c r="W95" s="123"/>
      <c r="X95" s="123"/>
      <c r="Y95" s="123"/>
      <c r="Z95" s="123"/>
      <c r="AA95" s="123"/>
      <c r="AB95" s="136">
        <v>169</v>
      </c>
      <c r="AC95" s="136"/>
      <c r="AD95" s="136"/>
      <c r="AE95" s="136"/>
      <c r="AF95" s="136"/>
      <c r="AG95" s="136"/>
      <c r="AH95" s="136"/>
      <c r="AI95" s="136"/>
      <c r="AJ95" s="136"/>
      <c r="AK95" s="136"/>
      <c r="AL95" s="136">
        <v>2164</v>
      </c>
      <c r="AM95" s="136"/>
      <c r="AN95" s="136"/>
      <c r="AO95" s="136"/>
      <c r="AP95" s="136"/>
      <c r="AQ95" s="136"/>
      <c r="AR95" s="136"/>
      <c r="AS95" s="136"/>
      <c r="AT95" s="136"/>
      <c r="AU95" s="136"/>
      <c r="AV95" s="136">
        <v>365</v>
      </c>
      <c r="AW95" s="136"/>
      <c r="AX95" s="136"/>
      <c r="AY95" s="136"/>
      <c r="AZ95" s="136"/>
      <c r="BA95" s="136"/>
      <c r="BB95" s="136"/>
      <c r="BC95" s="136"/>
      <c r="BD95" s="136"/>
      <c r="BE95" s="136"/>
      <c r="BF95" s="136">
        <v>27</v>
      </c>
      <c r="BG95" s="136"/>
      <c r="BH95" s="136"/>
      <c r="BI95" s="136"/>
      <c r="BJ95" s="136"/>
      <c r="BK95" s="136"/>
      <c r="BL95" s="136"/>
      <c r="BM95" s="136"/>
      <c r="BN95" s="136"/>
      <c r="BO95" s="136"/>
      <c r="BP95" s="141" t="s">
        <v>276</v>
      </c>
      <c r="BQ95" s="160"/>
      <c r="BR95" s="160"/>
    </row>
    <row r="96" spans="2:70" ht="21.75" customHeight="1">
      <c r="B96" s="19"/>
      <c r="D96" s="3" t="s">
        <v>278</v>
      </c>
      <c r="G96" s="121" t="s">
        <v>279</v>
      </c>
      <c r="H96" s="121"/>
      <c r="I96" s="121"/>
      <c r="J96" s="121"/>
      <c r="K96" s="121"/>
      <c r="L96" s="121"/>
      <c r="M96" s="121"/>
      <c r="N96" s="121"/>
      <c r="O96" s="121"/>
      <c r="P96" s="121"/>
      <c r="Q96" s="7"/>
      <c r="R96" s="122">
        <v>6</v>
      </c>
      <c r="S96" s="123"/>
      <c r="T96" s="123"/>
      <c r="U96" s="123"/>
      <c r="V96" s="123"/>
      <c r="W96" s="123"/>
      <c r="X96" s="123"/>
      <c r="Y96" s="123"/>
      <c r="Z96" s="123"/>
      <c r="AA96" s="123"/>
      <c r="AB96" s="136">
        <v>26</v>
      </c>
      <c r="AC96" s="136"/>
      <c r="AD96" s="136"/>
      <c r="AE96" s="136"/>
      <c r="AF96" s="136"/>
      <c r="AG96" s="136"/>
      <c r="AH96" s="136"/>
      <c r="AI96" s="136"/>
      <c r="AJ96" s="136"/>
      <c r="AK96" s="136"/>
      <c r="AL96" s="136">
        <v>294</v>
      </c>
      <c r="AM96" s="136"/>
      <c r="AN96" s="136"/>
      <c r="AO96" s="136"/>
      <c r="AP96" s="136"/>
      <c r="AQ96" s="136"/>
      <c r="AR96" s="136"/>
      <c r="AS96" s="136"/>
      <c r="AT96" s="136"/>
      <c r="AU96" s="136"/>
      <c r="AV96" s="136">
        <v>34</v>
      </c>
      <c r="AW96" s="136"/>
      <c r="AX96" s="136"/>
      <c r="AY96" s="136"/>
      <c r="AZ96" s="136"/>
      <c r="BA96" s="136"/>
      <c r="BB96" s="136"/>
      <c r="BC96" s="136"/>
      <c r="BD96" s="136"/>
      <c r="BE96" s="136"/>
      <c r="BF96" s="136">
        <v>32</v>
      </c>
      <c r="BG96" s="136"/>
      <c r="BH96" s="136"/>
      <c r="BI96" s="136"/>
      <c r="BJ96" s="136"/>
      <c r="BK96" s="136"/>
      <c r="BL96" s="136"/>
      <c r="BM96" s="136"/>
      <c r="BN96" s="136"/>
      <c r="BO96" s="136"/>
      <c r="BP96" s="141" t="s">
        <v>278</v>
      </c>
      <c r="BQ96" s="160"/>
      <c r="BR96" s="160"/>
    </row>
    <row r="97" spans="2:70" ht="21.75" customHeight="1">
      <c r="B97" s="19"/>
      <c r="D97" s="3" t="s">
        <v>280</v>
      </c>
      <c r="G97" s="121" t="s">
        <v>281</v>
      </c>
      <c r="H97" s="121"/>
      <c r="I97" s="121"/>
      <c r="J97" s="121"/>
      <c r="K97" s="121"/>
      <c r="L97" s="121"/>
      <c r="M97" s="121"/>
      <c r="N97" s="121"/>
      <c r="O97" s="121"/>
      <c r="P97" s="121"/>
      <c r="Q97" s="7"/>
      <c r="R97" s="122">
        <v>28</v>
      </c>
      <c r="S97" s="123"/>
      <c r="T97" s="123"/>
      <c r="U97" s="123"/>
      <c r="V97" s="123"/>
      <c r="W97" s="123"/>
      <c r="X97" s="123"/>
      <c r="Y97" s="123"/>
      <c r="Z97" s="123"/>
      <c r="AA97" s="123"/>
      <c r="AB97" s="136">
        <v>83</v>
      </c>
      <c r="AC97" s="136"/>
      <c r="AD97" s="136"/>
      <c r="AE97" s="136"/>
      <c r="AF97" s="136"/>
      <c r="AG97" s="136"/>
      <c r="AH97" s="136"/>
      <c r="AI97" s="136"/>
      <c r="AJ97" s="136"/>
      <c r="AK97" s="136"/>
      <c r="AL97" s="136">
        <v>728</v>
      </c>
      <c r="AM97" s="136"/>
      <c r="AN97" s="136"/>
      <c r="AO97" s="136"/>
      <c r="AP97" s="136"/>
      <c r="AQ97" s="136"/>
      <c r="AR97" s="136"/>
      <c r="AS97" s="136"/>
      <c r="AT97" s="136"/>
      <c r="AU97" s="136"/>
      <c r="AV97" s="136">
        <v>224</v>
      </c>
      <c r="AW97" s="136"/>
      <c r="AX97" s="136"/>
      <c r="AY97" s="136"/>
      <c r="AZ97" s="136"/>
      <c r="BA97" s="136"/>
      <c r="BB97" s="136"/>
      <c r="BC97" s="136"/>
      <c r="BD97" s="136"/>
      <c r="BE97" s="136"/>
      <c r="BF97" s="136">
        <v>32</v>
      </c>
      <c r="BG97" s="136"/>
      <c r="BH97" s="136"/>
      <c r="BI97" s="136"/>
      <c r="BJ97" s="136"/>
      <c r="BK97" s="136"/>
      <c r="BL97" s="136"/>
      <c r="BM97" s="136"/>
      <c r="BN97" s="136"/>
      <c r="BO97" s="136"/>
      <c r="BP97" s="141" t="s">
        <v>280</v>
      </c>
      <c r="BQ97" s="160"/>
      <c r="BR97" s="160"/>
    </row>
    <row r="98" spans="1:70" ht="21.75" customHeight="1" thickBot="1">
      <c r="A98" s="53"/>
      <c r="B98" s="19"/>
      <c r="D98" s="3" t="s">
        <v>282</v>
      </c>
      <c r="G98" s="121" t="s">
        <v>283</v>
      </c>
      <c r="H98" s="121"/>
      <c r="I98" s="121"/>
      <c r="J98" s="121"/>
      <c r="K98" s="121"/>
      <c r="L98" s="121"/>
      <c r="M98" s="121"/>
      <c r="N98" s="121"/>
      <c r="O98" s="121"/>
      <c r="P98" s="121"/>
      <c r="Q98" s="7"/>
      <c r="R98" s="122">
        <v>199</v>
      </c>
      <c r="S98" s="123"/>
      <c r="T98" s="123"/>
      <c r="U98" s="123"/>
      <c r="V98" s="123"/>
      <c r="W98" s="123"/>
      <c r="X98" s="123"/>
      <c r="Y98" s="123"/>
      <c r="Z98" s="123"/>
      <c r="AA98" s="123"/>
      <c r="AB98" s="136">
        <v>687</v>
      </c>
      <c r="AC98" s="136"/>
      <c r="AD98" s="136"/>
      <c r="AE98" s="136"/>
      <c r="AF98" s="136"/>
      <c r="AG98" s="136"/>
      <c r="AH98" s="136"/>
      <c r="AI98" s="136"/>
      <c r="AJ98" s="136"/>
      <c r="AK98" s="136"/>
      <c r="AL98" s="136">
        <v>6222</v>
      </c>
      <c r="AM98" s="136"/>
      <c r="AN98" s="136"/>
      <c r="AO98" s="136"/>
      <c r="AP98" s="136"/>
      <c r="AQ98" s="136"/>
      <c r="AR98" s="136"/>
      <c r="AS98" s="136"/>
      <c r="AT98" s="136"/>
      <c r="AU98" s="136"/>
      <c r="AV98" s="136">
        <v>1292</v>
      </c>
      <c r="AW98" s="136"/>
      <c r="AX98" s="136"/>
      <c r="AY98" s="136"/>
      <c r="AZ98" s="136"/>
      <c r="BA98" s="136"/>
      <c r="BB98" s="136"/>
      <c r="BC98" s="136"/>
      <c r="BD98" s="136"/>
      <c r="BE98" s="136"/>
      <c r="BF98" s="136">
        <v>125</v>
      </c>
      <c r="BG98" s="136"/>
      <c r="BH98" s="136"/>
      <c r="BI98" s="136"/>
      <c r="BJ98" s="136"/>
      <c r="BK98" s="136"/>
      <c r="BL98" s="136"/>
      <c r="BM98" s="136"/>
      <c r="BN98" s="136"/>
      <c r="BO98" s="136"/>
      <c r="BP98" s="141" t="s">
        <v>282</v>
      </c>
      <c r="BQ98" s="160"/>
      <c r="BR98" s="160"/>
    </row>
    <row r="99" spans="2:70" ht="21.75" customHeight="1">
      <c r="B99" s="80" t="s">
        <v>306</v>
      </c>
      <c r="C99" s="80"/>
      <c r="D99" s="80"/>
      <c r="E99" s="80"/>
      <c r="F99" s="80"/>
      <c r="G99" s="80"/>
      <c r="H99" s="80"/>
      <c r="I99" s="80"/>
      <c r="J99" s="80"/>
      <c r="K99" s="80"/>
      <c r="L99" s="80"/>
      <c r="M99" s="80"/>
      <c r="N99" s="80"/>
      <c r="O99" s="80"/>
      <c r="P99" s="80"/>
      <c r="Q99" s="80"/>
      <c r="R99" s="80"/>
      <c r="S99" s="80"/>
      <c r="T99" s="80"/>
      <c r="U99" s="80"/>
      <c r="V99" s="80"/>
      <c r="W99" s="80"/>
      <c r="X99" s="80"/>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113" t="s">
        <v>284</v>
      </c>
      <c r="BN99" s="153"/>
      <c r="BO99" s="153"/>
      <c r="BP99" s="153"/>
      <c r="BQ99" s="153"/>
      <c r="BR99" s="153"/>
    </row>
    <row r="100" spans="2:70" ht="21.75" customHeight="1">
      <c r="B100" s="119" t="s">
        <v>305</v>
      </c>
      <c r="C100" s="119"/>
      <c r="D100" s="119"/>
      <c r="E100" s="119"/>
      <c r="F100" s="119"/>
      <c r="G100" s="119"/>
      <c r="H100" s="119"/>
      <c r="I100" s="119"/>
      <c r="J100" s="119"/>
      <c r="K100" s="119"/>
      <c r="L100" s="119"/>
      <c r="M100" s="119"/>
      <c r="N100" s="119"/>
      <c r="O100" s="119"/>
      <c r="P100" s="119"/>
      <c r="Q100" s="119"/>
      <c r="R100" s="119"/>
      <c r="S100" s="119"/>
      <c r="T100" s="119"/>
      <c r="U100" s="119"/>
      <c r="V100" s="119"/>
      <c r="W100" s="30"/>
      <c r="X100" s="30"/>
      <c r="Y100" s="30"/>
      <c r="Z100" s="30"/>
      <c r="BN100" s="85" t="s">
        <v>220</v>
      </c>
      <c r="BO100" s="150"/>
      <c r="BP100" s="150"/>
      <c r="BQ100" s="150"/>
      <c r="BR100" s="150"/>
    </row>
  </sheetData>
  <sheetProtection/>
  <mergeCells count="635">
    <mergeCell ref="G87:P87"/>
    <mergeCell ref="G90:P90"/>
    <mergeCell ref="G95:P95"/>
    <mergeCell ref="G60:P60"/>
    <mergeCell ref="G63:P63"/>
    <mergeCell ref="G64:P64"/>
    <mergeCell ref="G66:P66"/>
    <mergeCell ref="G75:P75"/>
    <mergeCell ref="G71:P71"/>
    <mergeCell ref="G74:P74"/>
    <mergeCell ref="G59:P59"/>
    <mergeCell ref="G61:P61"/>
    <mergeCell ref="G62:P62"/>
    <mergeCell ref="G82:P82"/>
    <mergeCell ref="G78:P78"/>
    <mergeCell ref="G69:P69"/>
    <mergeCell ref="G72:P72"/>
    <mergeCell ref="G70:P70"/>
    <mergeCell ref="G73:P73"/>
    <mergeCell ref="G97:P97"/>
    <mergeCell ref="G96:P96"/>
    <mergeCell ref="G89:P89"/>
    <mergeCell ref="G91:P91"/>
    <mergeCell ref="G92:P92"/>
    <mergeCell ref="G93:P93"/>
    <mergeCell ref="G94:P94"/>
    <mergeCell ref="R98:AA98"/>
    <mergeCell ref="AB98:AK98"/>
    <mergeCell ref="AL98:AU98"/>
    <mergeCell ref="BN100:BR100"/>
    <mergeCell ref="AV98:BE98"/>
    <mergeCell ref="BF98:BO98"/>
    <mergeCell ref="BP98:BR98"/>
    <mergeCell ref="BM99:BR99"/>
    <mergeCell ref="BF95:BO95"/>
    <mergeCell ref="BP95:BR95"/>
    <mergeCell ref="BF96:BO96"/>
    <mergeCell ref="BP96:BR96"/>
    <mergeCell ref="BF97:BO97"/>
    <mergeCell ref="BP97:BR97"/>
    <mergeCell ref="AV96:BE96"/>
    <mergeCell ref="R97:AA97"/>
    <mergeCell ref="AB97:AK97"/>
    <mergeCell ref="AL97:AU97"/>
    <mergeCell ref="AV97:BE97"/>
    <mergeCell ref="B99:X99"/>
    <mergeCell ref="R96:AA96"/>
    <mergeCell ref="AB96:AK96"/>
    <mergeCell ref="AL96:AU96"/>
    <mergeCell ref="G98:P98"/>
    <mergeCell ref="R95:AA95"/>
    <mergeCell ref="AB95:AK95"/>
    <mergeCell ref="AL95:AU95"/>
    <mergeCell ref="AV93:BE93"/>
    <mergeCell ref="AL93:AU93"/>
    <mergeCell ref="AV95:BE95"/>
    <mergeCell ref="BF93:BO93"/>
    <mergeCell ref="BP93:BR93"/>
    <mergeCell ref="R94:AA94"/>
    <mergeCell ref="AB94:AK94"/>
    <mergeCell ref="AL94:AU94"/>
    <mergeCell ref="AV94:BE94"/>
    <mergeCell ref="BF94:BO94"/>
    <mergeCell ref="BP94:BR94"/>
    <mergeCell ref="R93:AA93"/>
    <mergeCell ref="AB93:AK93"/>
    <mergeCell ref="BP91:BR91"/>
    <mergeCell ref="R92:AA92"/>
    <mergeCell ref="AB92:AK92"/>
    <mergeCell ref="AL92:AU92"/>
    <mergeCell ref="AV92:BE92"/>
    <mergeCell ref="BP92:BR92"/>
    <mergeCell ref="R91:AA91"/>
    <mergeCell ref="AB91:AK91"/>
    <mergeCell ref="AL91:AU91"/>
    <mergeCell ref="BF92:BO92"/>
    <mergeCell ref="R89:AA89"/>
    <mergeCell ref="AB89:AK89"/>
    <mergeCell ref="AL89:AU89"/>
    <mergeCell ref="AV89:BE89"/>
    <mergeCell ref="BF89:BO89"/>
    <mergeCell ref="AV91:BE91"/>
    <mergeCell ref="BF91:BO91"/>
    <mergeCell ref="BP88:BR88"/>
    <mergeCell ref="R87:AA87"/>
    <mergeCell ref="AB87:AK87"/>
    <mergeCell ref="BP89:BR89"/>
    <mergeCell ref="R90:AA90"/>
    <mergeCell ref="AB90:AK90"/>
    <mergeCell ref="AL90:AU90"/>
    <mergeCell ref="AV90:BE90"/>
    <mergeCell ref="BF90:BO90"/>
    <mergeCell ref="BP90:BR90"/>
    <mergeCell ref="G88:P88"/>
    <mergeCell ref="R88:AA88"/>
    <mergeCell ref="AB88:AK88"/>
    <mergeCell ref="AL88:AU88"/>
    <mergeCell ref="AV88:BE88"/>
    <mergeCell ref="BF88:BO88"/>
    <mergeCell ref="AL87:AU87"/>
    <mergeCell ref="AV87:BE87"/>
    <mergeCell ref="AV86:BE86"/>
    <mergeCell ref="BF86:BO86"/>
    <mergeCell ref="BF87:BO87"/>
    <mergeCell ref="BP87:BR87"/>
    <mergeCell ref="AV84:BE84"/>
    <mergeCell ref="R84:AA84"/>
    <mergeCell ref="AB84:AK84"/>
    <mergeCell ref="AL84:AU84"/>
    <mergeCell ref="BP86:BR86"/>
    <mergeCell ref="G86:P86"/>
    <mergeCell ref="R86:AA86"/>
    <mergeCell ref="AB86:AK86"/>
    <mergeCell ref="AL86:AU86"/>
    <mergeCell ref="BF84:BO84"/>
    <mergeCell ref="BP84:BR84"/>
    <mergeCell ref="G85:P85"/>
    <mergeCell ref="R85:AA85"/>
    <mergeCell ref="AB85:AK85"/>
    <mergeCell ref="AL85:AU85"/>
    <mergeCell ref="AV85:BE85"/>
    <mergeCell ref="BF85:BO85"/>
    <mergeCell ref="BP85:BR85"/>
    <mergeCell ref="G84:P84"/>
    <mergeCell ref="BF82:BO82"/>
    <mergeCell ref="BP82:BR82"/>
    <mergeCell ref="G83:P83"/>
    <mergeCell ref="R83:AA83"/>
    <mergeCell ref="AB83:AK83"/>
    <mergeCell ref="AL83:AU83"/>
    <mergeCell ref="AV83:BE83"/>
    <mergeCell ref="BF83:BO83"/>
    <mergeCell ref="BP83:BR83"/>
    <mergeCell ref="R82:AA82"/>
    <mergeCell ref="AB82:AK82"/>
    <mergeCell ref="AL82:AU82"/>
    <mergeCell ref="AV80:BE80"/>
    <mergeCell ref="R80:AA80"/>
    <mergeCell ref="AB80:AK80"/>
    <mergeCell ref="AL80:AU80"/>
    <mergeCell ref="AV82:BE82"/>
    <mergeCell ref="BF80:BO80"/>
    <mergeCell ref="BP80:BR80"/>
    <mergeCell ref="G81:P81"/>
    <mergeCell ref="R81:AA81"/>
    <mergeCell ref="AB81:AK81"/>
    <mergeCell ref="AL81:AU81"/>
    <mergeCell ref="AV81:BE81"/>
    <mergeCell ref="BF81:BO81"/>
    <mergeCell ref="BP81:BR81"/>
    <mergeCell ref="G80:P80"/>
    <mergeCell ref="BF78:BO78"/>
    <mergeCell ref="BP78:BR78"/>
    <mergeCell ref="G79:P79"/>
    <mergeCell ref="R79:AA79"/>
    <mergeCell ref="AB79:AK79"/>
    <mergeCell ref="AL79:AU79"/>
    <mergeCell ref="AV79:BE79"/>
    <mergeCell ref="BF79:BO79"/>
    <mergeCell ref="BP79:BR79"/>
    <mergeCell ref="R78:AA78"/>
    <mergeCell ref="AB78:AK78"/>
    <mergeCell ref="AL78:AU78"/>
    <mergeCell ref="AV76:BE76"/>
    <mergeCell ref="R76:AA76"/>
    <mergeCell ref="AB76:AK76"/>
    <mergeCell ref="AL76:AU76"/>
    <mergeCell ref="AV78:BE78"/>
    <mergeCell ref="AV77:BE77"/>
    <mergeCell ref="BF77:BO77"/>
    <mergeCell ref="BP77:BR77"/>
    <mergeCell ref="G76:P76"/>
    <mergeCell ref="G77:P77"/>
    <mergeCell ref="R77:AA77"/>
    <mergeCell ref="AB77:AK77"/>
    <mergeCell ref="AL77:AU77"/>
    <mergeCell ref="BF76:BO76"/>
    <mergeCell ref="BP76:BR76"/>
    <mergeCell ref="AB73:AK73"/>
    <mergeCell ref="AL73:AU73"/>
    <mergeCell ref="BP75:BR75"/>
    <mergeCell ref="AL75:AU75"/>
    <mergeCell ref="AV75:BE75"/>
    <mergeCell ref="BF75:BO75"/>
    <mergeCell ref="R74:AA74"/>
    <mergeCell ref="AB74:AK74"/>
    <mergeCell ref="AL74:AU74"/>
    <mergeCell ref="AV74:BE74"/>
    <mergeCell ref="BP74:BR74"/>
    <mergeCell ref="R73:AA73"/>
    <mergeCell ref="R75:AA75"/>
    <mergeCell ref="AB75:AK75"/>
    <mergeCell ref="BF74:BO74"/>
    <mergeCell ref="BP72:BR72"/>
    <mergeCell ref="AV73:BE73"/>
    <mergeCell ref="BF73:BO73"/>
    <mergeCell ref="BP73:BR73"/>
    <mergeCell ref="AV72:BE72"/>
    <mergeCell ref="BF72:BO72"/>
    <mergeCell ref="AL72:AU72"/>
    <mergeCell ref="AL70:AU70"/>
    <mergeCell ref="BP70:BR70"/>
    <mergeCell ref="R71:AA71"/>
    <mergeCell ref="AB71:AK71"/>
    <mergeCell ref="AL71:AU71"/>
    <mergeCell ref="AV71:BE71"/>
    <mergeCell ref="BF71:BO71"/>
    <mergeCell ref="BP71:BR71"/>
    <mergeCell ref="R70:AA70"/>
    <mergeCell ref="AB70:AK70"/>
    <mergeCell ref="AV70:BE70"/>
    <mergeCell ref="G65:P65"/>
    <mergeCell ref="AV68:BE68"/>
    <mergeCell ref="G67:P67"/>
    <mergeCell ref="G68:P68"/>
    <mergeCell ref="R66:AA66"/>
    <mergeCell ref="AB66:AK66"/>
    <mergeCell ref="AL66:AU66"/>
    <mergeCell ref="R67:AA67"/>
    <mergeCell ref="AB67:AK67"/>
    <mergeCell ref="BP68:BR68"/>
    <mergeCell ref="AV66:BE66"/>
    <mergeCell ref="BF66:BO66"/>
    <mergeCell ref="BP66:BR66"/>
    <mergeCell ref="BP67:BR67"/>
    <mergeCell ref="AV67:BE67"/>
    <mergeCell ref="BF67:BO67"/>
    <mergeCell ref="BP69:BR69"/>
    <mergeCell ref="R68:AA68"/>
    <mergeCell ref="AB68:AK68"/>
    <mergeCell ref="AL68:AU68"/>
    <mergeCell ref="R69:AA69"/>
    <mergeCell ref="AB69:AK69"/>
    <mergeCell ref="AL69:AU69"/>
    <mergeCell ref="AV69:BE69"/>
    <mergeCell ref="BF69:BO69"/>
    <mergeCell ref="BF68:BO68"/>
    <mergeCell ref="AL67:AU67"/>
    <mergeCell ref="R60:AA60"/>
    <mergeCell ref="AB60:AK60"/>
    <mergeCell ref="AL60:AU60"/>
    <mergeCell ref="AL61:AU61"/>
    <mergeCell ref="R65:AA65"/>
    <mergeCell ref="AB65:AK65"/>
    <mergeCell ref="AL65:AU65"/>
    <mergeCell ref="BF70:BO70"/>
    <mergeCell ref="R72:AA72"/>
    <mergeCell ref="AB72:AK72"/>
    <mergeCell ref="R61:AA61"/>
    <mergeCell ref="AV64:BE64"/>
    <mergeCell ref="R63:AA63"/>
    <mergeCell ref="AB63:AK63"/>
    <mergeCell ref="AL63:AU63"/>
    <mergeCell ref="AV63:BE63"/>
    <mergeCell ref="AB61:AK61"/>
    <mergeCell ref="BP61:BR61"/>
    <mergeCell ref="BF65:BO65"/>
    <mergeCell ref="AV60:BE60"/>
    <mergeCell ref="R62:AA62"/>
    <mergeCell ref="AB62:AK62"/>
    <mergeCell ref="AL62:AU62"/>
    <mergeCell ref="AV62:BE62"/>
    <mergeCell ref="AV61:BE61"/>
    <mergeCell ref="AV65:BE65"/>
    <mergeCell ref="R64:AA64"/>
    <mergeCell ref="BP63:BR63"/>
    <mergeCell ref="BP64:BR64"/>
    <mergeCell ref="BP59:BR59"/>
    <mergeCell ref="BP65:BR65"/>
    <mergeCell ref="BF60:BO60"/>
    <mergeCell ref="BF62:BO62"/>
    <mergeCell ref="BP62:BR62"/>
    <mergeCell ref="BF63:BO63"/>
    <mergeCell ref="BF61:BO61"/>
    <mergeCell ref="BP60:BR60"/>
    <mergeCell ref="AB55:AK56"/>
    <mergeCell ref="AL55:AU56"/>
    <mergeCell ref="AV55:BE56"/>
    <mergeCell ref="BF55:BO56"/>
    <mergeCell ref="BF59:BO59"/>
    <mergeCell ref="BF64:BO64"/>
    <mergeCell ref="AB64:AK64"/>
    <mergeCell ref="AL64:AU64"/>
    <mergeCell ref="BP9:BR9"/>
    <mergeCell ref="BP13:BR13"/>
    <mergeCell ref="BP11:BR11"/>
    <mergeCell ref="BP10:BR10"/>
    <mergeCell ref="BF5:BO5"/>
    <mergeCell ref="BF6:BO6"/>
    <mergeCell ref="BF7:BO7"/>
    <mergeCell ref="BF9:BO9"/>
    <mergeCell ref="G32:P32"/>
    <mergeCell ref="G33:P33"/>
    <mergeCell ref="G35:P35"/>
    <mergeCell ref="F3:Q4"/>
    <mergeCell ref="G10:P10"/>
    <mergeCell ref="G14:P14"/>
    <mergeCell ref="G15:P15"/>
    <mergeCell ref="G16:P16"/>
    <mergeCell ref="G7:I7"/>
    <mergeCell ref="G13:P13"/>
    <mergeCell ref="G48:P48"/>
    <mergeCell ref="G49:P49"/>
    <mergeCell ref="BF48:BO48"/>
    <mergeCell ref="R49:AA49"/>
    <mergeCell ref="AB49:AK49"/>
    <mergeCell ref="AL49:AU49"/>
    <mergeCell ref="AV49:BE49"/>
    <mergeCell ref="BF49:BO49"/>
    <mergeCell ref="G43:P43"/>
    <mergeCell ref="G41:P41"/>
    <mergeCell ref="G44:P44"/>
    <mergeCell ref="BP48:BR48"/>
    <mergeCell ref="BP44:BR44"/>
    <mergeCell ref="BP46:BR46"/>
    <mergeCell ref="BP47:BR47"/>
    <mergeCell ref="G42:P42"/>
    <mergeCell ref="BP43:BR43"/>
    <mergeCell ref="G46:P46"/>
    <mergeCell ref="G34:P34"/>
    <mergeCell ref="G36:P36"/>
    <mergeCell ref="G37:P37"/>
    <mergeCell ref="G39:P39"/>
    <mergeCell ref="R3:AA4"/>
    <mergeCell ref="AB3:AK4"/>
    <mergeCell ref="G5:I5"/>
    <mergeCell ref="G6:I6"/>
    <mergeCell ref="N5:P5"/>
    <mergeCell ref="N6:P6"/>
    <mergeCell ref="BP22:BR22"/>
    <mergeCell ref="BP23:BR23"/>
    <mergeCell ref="BP24:BR24"/>
    <mergeCell ref="BP25:BR25"/>
    <mergeCell ref="G47:P47"/>
    <mergeCell ref="BP12:BR12"/>
    <mergeCell ref="BP14:BR14"/>
    <mergeCell ref="BP15:BR15"/>
    <mergeCell ref="BP16:BR16"/>
    <mergeCell ref="G40:P40"/>
    <mergeCell ref="BP26:BR26"/>
    <mergeCell ref="BP27:BR27"/>
    <mergeCell ref="BP28:BR28"/>
    <mergeCell ref="BP29:BR29"/>
    <mergeCell ref="G38:P38"/>
    <mergeCell ref="BP17:BR17"/>
    <mergeCell ref="BP18:BR18"/>
    <mergeCell ref="BP19:BR19"/>
    <mergeCell ref="BP20:BR20"/>
    <mergeCell ref="BP21:BR21"/>
    <mergeCell ref="G24:P24"/>
    <mergeCell ref="G25:P25"/>
    <mergeCell ref="BP30:BR30"/>
    <mergeCell ref="BP31:BR31"/>
    <mergeCell ref="BP32:BR32"/>
    <mergeCell ref="G29:P29"/>
    <mergeCell ref="G30:P30"/>
    <mergeCell ref="G31:P31"/>
    <mergeCell ref="R29:AA29"/>
    <mergeCell ref="R30:AA30"/>
    <mergeCell ref="G17:P17"/>
    <mergeCell ref="G18:P18"/>
    <mergeCell ref="AV29:BE29"/>
    <mergeCell ref="BF29:BO29"/>
    <mergeCell ref="G20:P20"/>
    <mergeCell ref="G27:P27"/>
    <mergeCell ref="G28:P28"/>
    <mergeCell ref="G21:P21"/>
    <mergeCell ref="G22:P22"/>
    <mergeCell ref="G23:P23"/>
    <mergeCell ref="AL20:AU20"/>
    <mergeCell ref="AV20:BE20"/>
    <mergeCell ref="A9:L9"/>
    <mergeCell ref="BP36:BR36"/>
    <mergeCell ref="BP35:BR35"/>
    <mergeCell ref="G11:P11"/>
    <mergeCell ref="G12:P12"/>
    <mergeCell ref="BP33:BR33"/>
    <mergeCell ref="BP34:BR34"/>
    <mergeCell ref="G26:P26"/>
    <mergeCell ref="BF44:BO44"/>
    <mergeCell ref="BF45:BO45"/>
    <mergeCell ref="BF46:BO46"/>
    <mergeCell ref="G19:P19"/>
    <mergeCell ref="BP37:BR37"/>
    <mergeCell ref="BP45:BR45"/>
    <mergeCell ref="BF37:BO37"/>
    <mergeCell ref="BF19:BO19"/>
    <mergeCell ref="R20:AA20"/>
    <mergeCell ref="AB20:AK20"/>
    <mergeCell ref="BP38:BR38"/>
    <mergeCell ref="BP39:BR39"/>
    <mergeCell ref="BP40:BR40"/>
    <mergeCell ref="BP41:BR41"/>
    <mergeCell ref="BP42:BR42"/>
    <mergeCell ref="BF43:BO43"/>
    <mergeCell ref="R6:AA6"/>
    <mergeCell ref="R5:AA5"/>
    <mergeCell ref="AB5:AK5"/>
    <mergeCell ref="AB6:AK6"/>
    <mergeCell ref="AV5:BE5"/>
    <mergeCell ref="AV6:BE6"/>
    <mergeCell ref="AL5:AU5"/>
    <mergeCell ref="AL6:AU6"/>
    <mergeCell ref="AL7:AU7"/>
    <mergeCell ref="AV7:BE7"/>
    <mergeCell ref="AL1:BR1"/>
    <mergeCell ref="BO2:BR2"/>
    <mergeCell ref="AL3:AU4"/>
    <mergeCell ref="AV3:BE4"/>
    <mergeCell ref="BF3:BO4"/>
    <mergeCell ref="BP3:BR4"/>
    <mergeCell ref="R9:AA9"/>
    <mergeCell ref="AB9:AK9"/>
    <mergeCell ref="AL9:AU9"/>
    <mergeCell ref="AV9:BE9"/>
    <mergeCell ref="R10:AA10"/>
    <mergeCell ref="AB10:AK10"/>
    <mergeCell ref="AL10:AU10"/>
    <mergeCell ref="AV10:BE10"/>
    <mergeCell ref="BF12:BO12"/>
    <mergeCell ref="AB11:AK11"/>
    <mergeCell ref="AL11:AU11"/>
    <mergeCell ref="AV11:BE11"/>
    <mergeCell ref="R11:AA11"/>
    <mergeCell ref="BF10:BO10"/>
    <mergeCell ref="BF14:BO14"/>
    <mergeCell ref="AB13:AK13"/>
    <mergeCell ref="AL13:AU13"/>
    <mergeCell ref="AV13:BE13"/>
    <mergeCell ref="R13:AA13"/>
    <mergeCell ref="BF11:BO11"/>
    <mergeCell ref="R12:AA12"/>
    <mergeCell ref="AB12:AK12"/>
    <mergeCell ref="AL12:AU12"/>
    <mergeCell ref="AV12:BE12"/>
    <mergeCell ref="BF16:BO16"/>
    <mergeCell ref="AB15:AK15"/>
    <mergeCell ref="AL15:AU15"/>
    <mergeCell ref="AV15:BE15"/>
    <mergeCell ref="R15:AA15"/>
    <mergeCell ref="BF13:BO13"/>
    <mergeCell ref="R14:AA14"/>
    <mergeCell ref="AB14:AK14"/>
    <mergeCell ref="AL14:AU14"/>
    <mergeCell ref="AV14:BE14"/>
    <mergeCell ref="BF18:BO18"/>
    <mergeCell ref="R17:AA17"/>
    <mergeCell ref="AB17:AK17"/>
    <mergeCell ref="AL17:AU17"/>
    <mergeCell ref="AV17:BE17"/>
    <mergeCell ref="BF15:BO15"/>
    <mergeCell ref="R16:AA16"/>
    <mergeCell ref="AB16:AK16"/>
    <mergeCell ref="AL16:AU16"/>
    <mergeCell ref="AV16:BE16"/>
    <mergeCell ref="BF20:BO20"/>
    <mergeCell ref="R19:AA19"/>
    <mergeCell ref="AB19:AK19"/>
    <mergeCell ref="AL19:AU19"/>
    <mergeCell ref="AV19:BE19"/>
    <mergeCell ref="BF17:BO17"/>
    <mergeCell ref="R18:AA18"/>
    <mergeCell ref="AB18:AK18"/>
    <mergeCell ref="AL18:AU18"/>
    <mergeCell ref="AV18:BE18"/>
    <mergeCell ref="BF21:BO21"/>
    <mergeCell ref="R22:AA22"/>
    <mergeCell ref="AB22:AK22"/>
    <mergeCell ref="AL22:AU22"/>
    <mergeCell ref="AV22:BE22"/>
    <mergeCell ref="BF22:BO22"/>
    <mergeCell ref="R21:AA21"/>
    <mergeCell ref="AB21:AK21"/>
    <mergeCell ref="AL21:AU21"/>
    <mergeCell ref="AV21:BE21"/>
    <mergeCell ref="BF23:BO23"/>
    <mergeCell ref="R24:AA24"/>
    <mergeCell ref="AB24:AK24"/>
    <mergeCell ref="AL24:AU24"/>
    <mergeCell ref="AV24:BE24"/>
    <mergeCell ref="BF24:BO24"/>
    <mergeCell ref="R23:AA23"/>
    <mergeCell ref="AB23:AK23"/>
    <mergeCell ref="AL23:AU23"/>
    <mergeCell ref="AV23:BE23"/>
    <mergeCell ref="BF25:BO25"/>
    <mergeCell ref="R26:AA26"/>
    <mergeCell ref="AB26:AK26"/>
    <mergeCell ref="AL26:AU26"/>
    <mergeCell ref="AV26:BE26"/>
    <mergeCell ref="BF26:BO26"/>
    <mergeCell ref="AB25:AK25"/>
    <mergeCell ref="AL25:AU25"/>
    <mergeCell ref="AV25:BE25"/>
    <mergeCell ref="R28:AA28"/>
    <mergeCell ref="AB28:AK28"/>
    <mergeCell ref="AL28:AU28"/>
    <mergeCell ref="AV28:BE28"/>
    <mergeCell ref="BF28:BO28"/>
    <mergeCell ref="R27:AA27"/>
    <mergeCell ref="AB27:AK27"/>
    <mergeCell ref="AL27:AU27"/>
    <mergeCell ref="AV27:BE27"/>
    <mergeCell ref="AV31:BE31"/>
    <mergeCell ref="AB30:AK30"/>
    <mergeCell ref="AL30:AU30"/>
    <mergeCell ref="AV30:BE30"/>
    <mergeCell ref="BF30:BO30"/>
    <mergeCell ref="BF27:BO27"/>
    <mergeCell ref="AB29:AK29"/>
    <mergeCell ref="AL29:AU29"/>
    <mergeCell ref="AV33:BE33"/>
    <mergeCell ref="BF31:BO31"/>
    <mergeCell ref="R32:AA32"/>
    <mergeCell ref="AB32:AK32"/>
    <mergeCell ref="AL32:AU32"/>
    <mergeCell ref="AV32:BE32"/>
    <mergeCell ref="BF32:BO32"/>
    <mergeCell ref="R31:AA31"/>
    <mergeCell ref="AB31:AK31"/>
    <mergeCell ref="AL31:AU31"/>
    <mergeCell ref="AV35:BE35"/>
    <mergeCell ref="BF33:BO33"/>
    <mergeCell ref="R34:AA34"/>
    <mergeCell ref="AB34:AK34"/>
    <mergeCell ref="AL34:AU34"/>
    <mergeCell ref="AV34:BE34"/>
    <mergeCell ref="BF34:BO34"/>
    <mergeCell ref="R33:AA33"/>
    <mergeCell ref="AB33:AK33"/>
    <mergeCell ref="AL33:AU33"/>
    <mergeCell ref="AV38:BE38"/>
    <mergeCell ref="BF35:BO35"/>
    <mergeCell ref="R36:AA36"/>
    <mergeCell ref="AB36:AK36"/>
    <mergeCell ref="AL36:AU36"/>
    <mergeCell ref="AV36:BE36"/>
    <mergeCell ref="BF36:BO36"/>
    <mergeCell ref="R35:AA35"/>
    <mergeCell ref="AB35:AK35"/>
    <mergeCell ref="AL35:AU35"/>
    <mergeCell ref="AL39:AU39"/>
    <mergeCell ref="AV39:BE39"/>
    <mergeCell ref="BF38:BO38"/>
    <mergeCell ref="R37:AA37"/>
    <mergeCell ref="AB37:AK37"/>
    <mergeCell ref="AL37:AU37"/>
    <mergeCell ref="AV37:BE37"/>
    <mergeCell ref="R38:AA38"/>
    <mergeCell ref="AB38:AK38"/>
    <mergeCell ref="AL38:AU38"/>
    <mergeCell ref="AL41:AU41"/>
    <mergeCell ref="AV41:BE41"/>
    <mergeCell ref="BF39:BO39"/>
    <mergeCell ref="R40:AA40"/>
    <mergeCell ref="AB40:AK40"/>
    <mergeCell ref="AL40:AU40"/>
    <mergeCell ref="AV40:BE40"/>
    <mergeCell ref="BF40:BO40"/>
    <mergeCell ref="R39:AA39"/>
    <mergeCell ref="AB39:AK39"/>
    <mergeCell ref="AL43:AU43"/>
    <mergeCell ref="AV43:BE43"/>
    <mergeCell ref="BF41:BO41"/>
    <mergeCell ref="R42:AA42"/>
    <mergeCell ref="AB42:AK42"/>
    <mergeCell ref="AL42:AU42"/>
    <mergeCell ref="AV42:BE42"/>
    <mergeCell ref="BF42:BO42"/>
    <mergeCell ref="R41:AA41"/>
    <mergeCell ref="AB41:AK41"/>
    <mergeCell ref="R44:AA44"/>
    <mergeCell ref="AB44:AK44"/>
    <mergeCell ref="AL44:AU44"/>
    <mergeCell ref="AV44:BE44"/>
    <mergeCell ref="R45:AA45"/>
    <mergeCell ref="AB45:AK45"/>
    <mergeCell ref="AL45:AU45"/>
    <mergeCell ref="AV45:BE45"/>
    <mergeCell ref="BO54:BR54"/>
    <mergeCell ref="A53:AK53"/>
    <mergeCell ref="BP55:BR56"/>
    <mergeCell ref="BF47:BO47"/>
    <mergeCell ref="R46:AA46"/>
    <mergeCell ref="AB46:AK46"/>
    <mergeCell ref="AL46:AU46"/>
    <mergeCell ref="R47:AA47"/>
    <mergeCell ref="AB47:AK47"/>
    <mergeCell ref="AL47:AU47"/>
    <mergeCell ref="AV46:BE46"/>
    <mergeCell ref="R48:AA48"/>
    <mergeCell ref="AB48:AK48"/>
    <mergeCell ref="AL48:AU48"/>
    <mergeCell ref="AV48:BE48"/>
    <mergeCell ref="AL53:BR53"/>
    <mergeCell ref="AV47:BE47"/>
    <mergeCell ref="BN51:BR51"/>
    <mergeCell ref="BM50:BR50"/>
    <mergeCell ref="BP49:BR49"/>
    <mergeCell ref="AB58:AK58"/>
    <mergeCell ref="AL58:AU58"/>
    <mergeCell ref="R59:AA59"/>
    <mergeCell ref="AB59:AK59"/>
    <mergeCell ref="AL59:AU59"/>
    <mergeCell ref="AV59:BE59"/>
    <mergeCell ref="AV58:BE58"/>
    <mergeCell ref="BF58:BO58"/>
    <mergeCell ref="BP58:BR58"/>
    <mergeCell ref="G57:P57"/>
    <mergeCell ref="R57:AA57"/>
    <mergeCell ref="AB57:AK57"/>
    <mergeCell ref="AL57:AU57"/>
    <mergeCell ref="AV57:BE57"/>
    <mergeCell ref="BF57:BO57"/>
    <mergeCell ref="BP57:BR57"/>
    <mergeCell ref="A45:L45"/>
    <mergeCell ref="A3:E4"/>
    <mergeCell ref="A1:AK1"/>
    <mergeCell ref="A2:H2"/>
    <mergeCell ref="R43:AA43"/>
    <mergeCell ref="AB43:AK43"/>
    <mergeCell ref="R25:AA25"/>
    <mergeCell ref="N7:P7"/>
    <mergeCell ref="R7:AA7"/>
    <mergeCell ref="AB7:AK7"/>
    <mergeCell ref="A55:E56"/>
    <mergeCell ref="B100:V100"/>
    <mergeCell ref="B50:X50"/>
    <mergeCell ref="B51:V51"/>
    <mergeCell ref="B52:V52"/>
    <mergeCell ref="G58:P58"/>
    <mergeCell ref="R58:AA58"/>
    <mergeCell ref="A54:H54"/>
    <mergeCell ref="F55:Q56"/>
    <mergeCell ref="R55:AA56"/>
  </mergeCells>
  <printOptions horizontalCentered="1"/>
  <pageMargins left="0.5905511811023623" right="0.5905511811023623" top="0.3937007874015748" bottom="0.3937007874015748" header="0.5118110236220472" footer="0.5118110236220472"/>
  <pageSetup horizontalDpi="300" verticalDpi="300" orientation="portrait" pageOrder="overThenDown" paperSize="9" scale="72" r:id="rId1"/>
  <rowBreaks count="1" manualBreakCount="1">
    <brk id="52" max="255" man="1"/>
  </rowBreaks>
  <colBreaks count="1" manualBreakCount="1">
    <brk id="37" max="99" man="1"/>
  </colBreaks>
</worksheet>
</file>

<file path=xl/worksheets/sheet4.xml><?xml version="1.0" encoding="utf-8"?>
<worksheet xmlns="http://schemas.openxmlformats.org/spreadsheetml/2006/main" xmlns:r="http://schemas.openxmlformats.org/officeDocument/2006/relationships">
  <dimension ref="A1:BS45"/>
  <sheetViews>
    <sheetView showGridLines="0" zoomScaleSheetLayoutView="75" zoomScalePageLayoutView="0" workbookViewId="0" topLeftCell="A1">
      <selection activeCell="A1" sqref="A1:AI1"/>
    </sheetView>
  </sheetViews>
  <sheetFormatPr defaultColWidth="2.625" defaultRowHeight="18.75" customHeight="1"/>
  <cols>
    <col min="1" max="16384" width="2.625" style="2" customWidth="1"/>
  </cols>
  <sheetData>
    <row r="1" spans="1:70" ht="18.75" customHeight="1">
      <c r="A1" s="187" t="s">
        <v>116</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61" t="s">
        <v>88</v>
      </c>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row>
    <row r="2" spans="1:70" ht="18.75" customHeight="1" thickBot="1">
      <c r="A2" s="135" t="s">
        <v>44</v>
      </c>
      <c r="B2" s="135"/>
      <c r="C2" s="135"/>
      <c r="D2" s="135"/>
      <c r="E2" s="135"/>
      <c r="F2" s="135"/>
      <c r="G2" s="135"/>
      <c r="BM2" s="84" t="s">
        <v>29</v>
      </c>
      <c r="BN2" s="144"/>
      <c r="BO2" s="144"/>
      <c r="BP2" s="144"/>
      <c r="BQ2" s="144"/>
      <c r="BR2" s="144"/>
    </row>
    <row r="3" spans="1:70" ht="18.75" customHeight="1">
      <c r="A3" s="167" t="s">
        <v>51</v>
      </c>
      <c r="B3" s="168"/>
      <c r="C3" s="107" t="s">
        <v>76</v>
      </c>
      <c r="D3" s="103"/>
      <c r="E3" s="103"/>
      <c r="F3" s="103"/>
      <c r="G3" s="103"/>
      <c r="H3" s="103"/>
      <c r="I3" s="103"/>
      <c r="J3" s="103"/>
      <c r="K3" s="104"/>
      <c r="L3" s="145" t="s">
        <v>80</v>
      </c>
      <c r="M3" s="145"/>
      <c r="N3" s="145"/>
      <c r="O3" s="145"/>
      <c r="P3" s="145"/>
      <c r="Q3" s="145"/>
      <c r="R3" s="145"/>
      <c r="S3" s="145"/>
      <c r="T3" s="145"/>
      <c r="U3" s="145"/>
      <c r="V3" s="145"/>
      <c r="W3" s="145"/>
      <c r="X3" s="145" t="s">
        <v>46</v>
      </c>
      <c r="Y3" s="145"/>
      <c r="Z3" s="145"/>
      <c r="AA3" s="145"/>
      <c r="AB3" s="145"/>
      <c r="AC3" s="145"/>
      <c r="AD3" s="145"/>
      <c r="AE3" s="145"/>
      <c r="AF3" s="145"/>
      <c r="AG3" s="145"/>
      <c r="AH3" s="145"/>
      <c r="AI3" s="67"/>
      <c r="AJ3" s="69" t="s">
        <v>83</v>
      </c>
      <c r="AK3" s="145"/>
      <c r="AL3" s="145"/>
      <c r="AM3" s="145"/>
      <c r="AN3" s="145"/>
      <c r="AO3" s="145"/>
      <c r="AP3" s="145"/>
      <c r="AQ3" s="145"/>
      <c r="AR3" s="145"/>
      <c r="AS3" s="145"/>
      <c r="AT3" s="145"/>
      <c r="AU3" s="145"/>
      <c r="AV3" s="145"/>
      <c r="AW3" s="145"/>
      <c r="AX3" s="145"/>
      <c r="AY3" s="145"/>
      <c r="AZ3" s="145" t="s">
        <v>84</v>
      </c>
      <c r="BA3" s="145"/>
      <c r="BB3" s="145"/>
      <c r="BC3" s="145"/>
      <c r="BD3" s="145"/>
      <c r="BE3" s="145"/>
      <c r="BF3" s="145"/>
      <c r="BG3" s="145"/>
      <c r="BH3" s="145"/>
      <c r="BI3" s="145"/>
      <c r="BJ3" s="145"/>
      <c r="BK3" s="145"/>
      <c r="BL3" s="145"/>
      <c r="BM3" s="145"/>
      <c r="BN3" s="145"/>
      <c r="BO3" s="145"/>
      <c r="BP3" s="182" t="s">
        <v>51</v>
      </c>
      <c r="BQ3" s="183"/>
      <c r="BR3" s="183"/>
    </row>
    <row r="4" spans="1:70" ht="18.75" customHeight="1">
      <c r="A4" s="169" t="s">
        <v>52</v>
      </c>
      <c r="B4" s="170"/>
      <c r="C4" s="108"/>
      <c r="D4" s="105"/>
      <c r="E4" s="105"/>
      <c r="F4" s="105"/>
      <c r="G4" s="105"/>
      <c r="H4" s="105"/>
      <c r="I4" s="105"/>
      <c r="J4" s="105"/>
      <c r="K4" s="106"/>
      <c r="L4" s="179" t="s">
        <v>78</v>
      </c>
      <c r="M4" s="179"/>
      <c r="N4" s="179"/>
      <c r="O4" s="179"/>
      <c r="P4" s="179"/>
      <c r="Q4" s="179"/>
      <c r="R4" s="179" t="s">
        <v>79</v>
      </c>
      <c r="S4" s="179"/>
      <c r="T4" s="179"/>
      <c r="U4" s="179"/>
      <c r="V4" s="179"/>
      <c r="W4" s="179"/>
      <c r="X4" s="179" t="s">
        <v>78</v>
      </c>
      <c r="Y4" s="179"/>
      <c r="Z4" s="179"/>
      <c r="AA4" s="179"/>
      <c r="AB4" s="179"/>
      <c r="AC4" s="179"/>
      <c r="AD4" s="179" t="s">
        <v>79</v>
      </c>
      <c r="AE4" s="179"/>
      <c r="AF4" s="179"/>
      <c r="AG4" s="179"/>
      <c r="AH4" s="179"/>
      <c r="AI4" s="180"/>
      <c r="AJ4" s="181" t="s">
        <v>81</v>
      </c>
      <c r="AK4" s="179"/>
      <c r="AL4" s="179"/>
      <c r="AM4" s="179"/>
      <c r="AN4" s="179"/>
      <c r="AO4" s="179"/>
      <c r="AP4" s="179"/>
      <c r="AQ4" s="179"/>
      <c r="AR4" s="179" t="s">
        <v>82</v>
      </c>
      <c r="AS4" s="179"/>
      <c r="AT4" s="179"/>
      <c r="AU4" s="179"/>
      <c r="AV4" s="179"/>
      <c r="AW4" s="179"/>
      <c r="AX4" s="179"/>
      <c r="AY4" s="179"/>
      <c r="AZ4" s="179" t="s">
        <v>81</v>
      </c>
      <c r="BA4" s="179"/>
      <c r="BB4" s="179"/>
      <c r="BC4" s="179"/>
      <c r="BD4" s="179"/>
      <c r="BE4" s="179"/>
      <c r="BF4" s="179"/>
      <c r="BG4" s="179"/>
      <c r="BH4" s="179" t="s">
        <v>82</v>
      </c>
      <c r="BI4" s="179"/>
      <c r="BJ4" s="179"/>
      <c r="BK4" s="179"/>
      <c r="BL4" s="179"/>
      <c r="BM4" s="179"/>
      <c r="BN4" s="179"/>
      <c r="BO4" s="179"/>
      <c r="BP4" s="184" t="s">
        <v>52</v>
      </c>
      <c r="BQ4" s="185"/>
      <c r="BR4" s="185"/>
    </row>
    <row r="5" spans="1:70" s="20" customFormat="1" ht="18.75" customHeight="1">
      <c r="A5" s="37"/>
      <c r="B5" s="178" t="s">
        <v>77</v>
      </c>
      <c r="C5" s="178"/>
      <c r="D5" s="178"/>
      <c r="E5" s="178"/>
      <c r="F5" s="178"/>
      <c r="G5" s="178"/>
      <c r="H5" s="178"/>
      <c r="I5" s="178"/>
      <c r="J5" s="178"/>
      <c r="K5" s="22"/>
      <c r="L5" s="66">
        <f>IF((SUM(L7:Q19))=0,"－",(SUM(L7:Q19)))</f>
        <v>853</v>
      </c>
      <c r="M5" s="66"/>
      <c r="N5" s="66"/>
      <c r="O5" s="66"/>
      <c r="P5" s="66"/>
      <c r="Q5" s="66"/>
      <c r="R5" s="66">
        <f>IF((SUM(R7:W19))=0,"－",(SUM(R7:W19)))</f>
        <v>729</v>
      </c>
      <c r="S5" s="66"/>
      <c r="T5" s="66"/>
      <c r="U5" s="66"/>
      <c r="V5" s="66"/>
      <c r="W5" s="66"/>
      <c r="X5" s="66">
        <f>IF((SUM(X7:AC19))=0,"－",(SUM(X7:AC19)))</f>
        <v>2978</v>
      </c>
      <c r="Y5" s="66"/>
      <c r="Z5" s="66"/>
      <c r="AA5" s="66"/>
      <c r="AB5" s="66"/>
      <c r="AC5" s="66"/>
      <c r="AD5" s="94">
        <f>IF((SUM(AD7:AI19))=0,"－",(SUM(AD7:AI19))+99)</f>
        <v>2749</v>
      </c>
      <c r="AE5" s="94"/>
      <c r="AF5" s="94"/>
      <c r="AG5" s="94"/>
      <c r="AH5" s="94"/>
      <c r="AI5" s="48"/>
      <c r="AJ5" s="66">
        <f>IF((SUM(AJ7:AQ19))=0,"－",(SUM(AJ7:AQ19)))</f>
        <v>1137661</v>
      </c>
      <c r="AK5" s="66"/>
      <c r="AL5" s="66"/>
      <c r="AM5" s="66"/>
      <c r="AN5" s="66"/>
      <c r="AO5" s="66"/>
      <c r="AP5" s="186"/>
      <c r="AQ5" s="186"/>
      <c r="AR5" s="66">
        <f>IF((SUM(AR7:AY19))=0,"－",(SUM(AR7:AY19))+63697)</f>
        <v>1302152</v>
      </c>
      <c r="AS5" s="66"/>
      <c r="AT5" s="66"/>
      <c r="AU5" s="66"/>
      <c r="AV5" s="66"/>
      <c r="AW5" s="66"/>
      <c r="AX5" s="186"/>
      <c r="AY5" s="186"/>
      <c r="AZ5" s="66">
        <f>IF((SUM(AZ7:BG19))=0,"－",(SUM(AZ7:BG19)))</f>
        <v>23174</v>
      </c>
      <c r="BA5" s="66"/>
      <c r="BB5" s="66"/>
      <c r="BC5" s="66"/>
      <c r="BD5" s="66"/>
      <c r="BE5" s="66"/>
      <c r="BF5" s="186"/>
      <c r="BG5" s="186"/>
      <c r="BH5" s="66">
        <f>IF((SUM(BH7:BO19))=0,"－",(SUM(BH7:BO19))+371)</f>
        <v>20413</v>
      </c>
      <c r="BI5" s="66"/>
      <c r="BJ5" s="66"/>
      <c r="BK5" s="66"/>
      <c r="BL5" s="66"/>
      <c r="BM5" s="66"/>
      <c r="BN5" s="186"/>
      <c r="BO5" s="186"/>
      <c r="BP5" s="151" t="s">
        <v>85</v>
      </c>
      <c r="BQ5" s="159"/>
      <c r="BR5" s="159"/>
    </row>
    <row r="6" spans="1:70" ht="18.75" customHeight="1">
      <c r="A6" s="12"/>
      <c r="B6" s="12"/>
      <c r="C6" s="12"/>
      <c r="D6" s="12"/>
      <c r="E6" s="12"/>
      <c r="F6" s="12"/>
      <c r="G6" s="12"/>
      <c r="H6" s="12"/>
      <c r="I6" s="12"/>
      <c r="J6" s="12"/>
      <c r="K6" s="7"/>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11"/>
      <c r="BQ6" s="12"/>
      <c r="BR6" s="12"/>
    </row>
    <row r="7" spans="1:70" ht="18.75" customHeight="1">
      <c r="A7" s="171" t="s">
        <v>53</v>
      </c>
      <c r="B7" s="171"/>
      <c r="C7" s="121" t="s">
        <v>63</v>
      </c>
      <c r="D7" s="121"/>
      <c r="E7" s="121"/>
      <c r="F7" s="174"/>
      <c r="G7" s="174"/>
      <c r="H7" s="174"/>
      <c r="I7" s="174"/>
      <c r="J7" s="174"/>
      <c r="K7" s="175"/>
      <c r="L7" s="75">
        <v>240</v>
      </c>
      <c r="M7" s="75"/>
      <c r="N7" s="75"/>
      <c r="O7" s="75"/>
      <c r="P7" s="75"/>
      <c r="Q7" s="75"/>
      <c r="R7" s="75">
        <v>173</v>
      </c>
      <c r="S7" s="75"/>
      <c r="T7" s="75"/>
      <c r="U7" s="75"/>
      <c r="V7" s="75"/>
      <c r="W7" s="75"/>
      <c r="X7" s="75">
        <v>795</v>
      </c>
      <c r="Y7" s="75"/>
      <c r="Z7" s="75"/>
      <c r="AA7" s="75"/>
      <c r="AB7" s="75"/>
      <c r="AC7" s="75"/>
      <c r="AD7" s="75">
        <v>594</v>
      </c>
      <c r="AE7" s="75"/>
      <c r="AF7" s="75"/>
      <c r="AG7" s="75"/>
      <c r="AH7" s="75"/>
      <c r="AI7" s="47"/>
      <c r="AJ7" s="75">
        <v>341054</v>
      </c>
      <c r="AK7" s="75"/>
      <c r="AL7" s="75"/>
      <c r="AM7" s="75"/>
      <c r="AN7" s="75"/>
      <c r="AO7" s="75"/>
      <c r="AP7" s="172"/>
      <c r="AQ7" s="172"/>
      <c r="AR7" s="75">
        <v>303719</v>
      </c>
      <c r="AS7" s="75"/>
      <c r="AT7" s="75"/>
      <c r="AU7" s="75"/>
      <c r="AV7" s="75"/>
      <c r="AW7" s="75"/>
      <c r="AX7" s="172"/>
      <c r="AY7" s="172"/>
      <c r="AZ7" s="75">
        <v>7596</v>
      </c>
      <c r="BA7" s="75"/>
      <c r="BB7" s="75"/>
      <c r="BC7" s="75"/>
      <c r="BD7" s="75"/>
      <c r="BE7" s="75"/>
      <c r="BF7" s="172"/>
      <c r="BG7" s="172"/>
      <c r="BH7" s="75">
        <v>5029</v>
      </c>
      <c r="BI7" s="75"/>
      <c r="BJ7" s="75"/>
      <c r="BK7" s="75"/>
      <c r="BL7" s="75"/>
      <c r="BM7" s="75"/>
      <c r="BN7" s="172"/>
      <c r="BO7" s="172"/>
      <c r="BP7" s="141" t="s">
        <v>53</v>
      </c>
      <c r="BQ7" s="125"/>
      <c r="BR7" s="125"/>
    </row>
    <row r="8" spans="1:70" ht="18.75" customHeight="1">
      <c r="A8" s="171" t="s">
        <v>54</v>
      </c>
      <c r="B8" s="171"/>
      <c r="C8" s="121" t="s">
        <v>64</v>
      </c>
      <c r="D8" s="121"/>
      <c r="E8" s="121"/>
      <c r="F8" s="174"/>
      <c r="G8" s="174"/>
      <c r="H8" s="174"/>
      <c r="I8" s="174"/>
      <c r="J8" s="174"/>
      <c r="K8" s="175"/>
      <c r="L8" s="75">
        <v>70</v>
      </c>
      <c r="M8" s="75"/>
      <c r="N8" s="75"/>
      <c r="O8" s="75"/>
      <c r="P8" s="75"/>
      <c r="Q8" s="75"/>
      <c r="R8" s="75">
        <v>91</v>
      </c>
      <c r="S8" s="75"/>
      <c r="T8" s="75"/>
      <c r="U8" s="75"/>
      <c r="V8" s="75"/>
      <c r="W8" s="75"/>
      <c r="X8" s="75">
        <v>320</v>
      </c>
      <c r="Y8" s="75"/>
      <c r="Z8" s="75"/>
      <c r="AA8" s="75"/>
      <c r="AB8" s="75"/>
      <c r="AC8" s="75"/>
      <c r="AD8" s="75">
        <v>454</v>
      </c>
      <c r="AE8" s="75"/>
      <c r="AF8" s="75"/>
      <c r="AG8" s="75"/>
      <c r="AH8" s="75"/>
      <c r="AI8" s="47"/>
      <c r="AJ8" s="75">
        <v>150534</v>
      </c>
      <c r="AK8" s="75"/>
      <c r="AL8" s="75"/>
      <c r="AM8" s="75"/>
      <c r="AN8" s="75"/>
      <c r="AO8" s="75"/>
      <c r="AP8" s="172"/>
      <c r="AQ8" s="172"/>
      <c r="AR8" s="75">
        <v>246666</v>
      </c>
      <c r="AS8" s="75"/>
      <c r="AT8" s="75"/>
      <c r="AU8" s="75"/>
      <c r="AV8" s="75"/>
      <c r="AW8" s="75"/>
      <c r="AX8" s="172"/>
      <c r="AY8" s="172"/>
      <c r="AZ8" s="75">
        <v>2236</v>
      </c>
      <c r="BA8" s="75"/>
      <c r="BB8" s="75"/>
      <c r="BC8" s="75"/>
      <c r="BD8" s="75"/>
      <c r="BE8" s="75"/>
      <c r="BF8" s="172"/>
      <c r="BG8" s="172"/>
      <c r="BH8" s="75">
        <v>3332</v>
      </c>
      <c r="BI8" s="75"/>
      <c r="BJ8" s="75"/>
      <c r="BK8" s="75"/>
      <c r="BL8" s="75"/>
      <c r="BM8" s="75"/>
      <c r="BN8" s="172"/>
      <c r="BO8" s="172"/>
      <c r="BP8" s="141" t="s">
        <v>54</v>
      </c>
      <c r="BQ8" s="125"/>
      <c r="BR8" s="125"/>
    </row>
    <row r="9" spans="1:70" ht="18.75" customHeight="1">
      <c r="A9" s="171" t="s">
        <v>23</v>
      </c>
      <c r="B9" s="171"/>
      <c r="C9" s="121" t="s">
        <v>65</v>
      </c>
      <c r="D9" s="121"/>
      <c r="E9" s="121"/>
      <c r="F9" s="174"/>
      <c r="G9" s="174"/>
      <c r="H9" s="174"/>
      <c r="I9" s="174"/>
      <c r="J9" s="174"/>
      <c r="K9" s="175"/>
      <c r="L9" s="75">
        <v>33</v>
      </c>
      <c r="M9" s="75"/>
      <c r="N9" s="75"/>
      <c r="O9" s="75"/>
      <c r="P9" s="75"/>
      <c r="Q9" s="75"/>
      <c r="R9" s="75">
        <v>28</v>
      </c>
      <c r="S9" s="75"/>
      <c r="T9" s="75"/>
      <c r="U9" s="75"/>
      <c r="V9" s="75"/>
      <c r="W9" s="75"/>
      <c r="X9" s="75">
        <v>298</v>
      </c>
      <c r="Y9" s="75"/>
      <c r="Z9" s="75"/>
      <c r="AA9" s="75"/>
      <c r="AB9" s="75"/>
      <c r="AC9" s="75"/>
      <c r="AD9" s="75">
        <v>278</v>
      </c>
      <c r="AE9" s="75"/>
      <c r="AF9" s="75"/>
      <c r="AG9" s="75"/>
      <c r="AH9" s="75"/>
      <c r="AI9" s="47"/>
      <c r="AJ9" s="75">
        <v>112295</v>
      </c>
      <c r="AK9" s="75"/>
      <c r="AL9" s="75"/>
      <c r="AM9" s="75"/>
      <c r="AN9" s="75"/>
      <c r="AO9" s="75"/>
      <c r="AP9" s="172"/>
      <c r="AQ9" s="172"/>
      <c r="AR9" s="75">
        <v>129726</v>
      </c>
      <c r="AS9" s="75"/>
      <c r="AT9" s="75"/>
      <c r="AU9" s="75"/>
      <c r="AV9" s="75"/>
      <c r="AW9" s="75"/>
      <c r="AX9" s="172"/>
      <c r="AY9" s="172"/>
      <c r="AZ9" s="75">
        <v>1571</v>
      </c>
      <c r="BA9" s="75"/>
      <c r="BB9" s="75"/>
      <c r="BC9" s="75"/>
      <c r="BD9" s="75"/>
      <c r="BE9" s="75"/>
      <c r="BF9" s="172"/>
      <c r="BG9" s="172"/>
      <c r="BH9" s="75">
        <v>1317</v>
      </c>
      <c r="BI9" s="75"/>
      <c r="BJ9" s="75"/>
      <c r="BK9" s="75"/>
      <c r="BL9" s="75"/>
      <c r="BM9" s="75"/>
      <c r="BN9" s="172"/>
      <c r="BO9" s="172"/>
      <c r="BP9" s="141" t="s">
        <v>23</v>
      </c>
      <c r="BQ9" s="125"/>
      <c r="BR9" s="125"/>
    </row>
    <row r="10" spans="1:70" ht="18.75" customHeight="1">
      <c r="A10" s="171" t="s">
        <v>55</v>
      </c>
      <c r="B10" s="171"/>
      <c r="C10" s="121" t="s">
        <v>67</v>
      </c>
      <c r="D10" s="121"/>
      <c r="E10" s="121"/>
      <c r="F10" s="174"/>
      <c r="G10" s="174"/>
      <c r="H10" s="174"/>
      <c r="I10" s="174"/>
      <c r="J10" s="174"/>
      <c r="K10" s="175"/>
      <c r="L10" s="75">
        <v>64</v>
      </c>
      <c r="M10" s="75"/>
      <c r="N10" s="75"/>
      <c r="O10" s="75"/>
      <c r="P10" s="75"/>
      <c r="Q10" s="75"/>
      <c r="R10" s="75">
        <v>70</v>
      </c>
      <c r="S10" s="75"/>
      <c r="T10" s="75"/>
      <c r="U10" s="75"/>
      <c r="V10" s="75"/>
      <c r="W10" s="75"/>
      <c r="X10" s="75">
        <v>197</v>
      </c>
      <c r="Y10" s="75"/>
      <c r="Z10" s="75"/>
      <c r="AA10" s="75"/>
      <c r="AB10" s="75"/>
      <c r="AC10" s="75"/>
      <c r="AD10" s="75">
        <v>201</v>
      </c>
      <c r="AE10" s="75"/>
      <c r="AF10" s="75"/>
      <c r="AG10" s="75"/>
      <c r="AH10" s="75"/>
      <c r="AI10" s="47"/>
      <c r="AJ10" s="75">
        <v>63198</v>
      </c>
      <c r="AK10" s="75"/>
      <c r="AL10" s="75"/>
      <c r="AM10" s="75"/>
      <c r="AN10" s="75"/>
      <c r="AO10" s="75"/>
      <c r="AP10" s="172"/>
      <c r="AQ10" s="172"/>
      <c r="AR10" s="75">
        <v>77330</v>
      </c>
      <c r="AS10" s="75"/>
      <c r="AT10" s="75"/>
      <c r="AU10" s="75"/>
      <c r="AV10" s="75"/>
      <c r="AW10" s="75"/>
      <c r="AX10" s="172"/>
      <c r="AY10" s="172"/>
      <c r="AZ10" s="75">
        <v>1082</v>
      </c>
      <c r="BA10" s="75"/>
      <c r="BB10" s="75"/>
      <c r="BC10" s="75"/>
      <c r="BD10" s="75"/>
      <c r="BE10" s="75"/>
      <c r="BF10" s="172"/>
      <c r="BG10" s="172"/>
      <c r="BH10" s="75">
        <v>1346</v>
      </c>
      <c r="BI10" s="75"/>
      <c r="BJ10" s="75"/>
      <c r="BK10" s="75"/>
      <c r="BL10" s="75"/>
      <c r="BM10" s="75"/>
      <c r="BN10" s="172"/>
      <c r="BO10" s="172"/>
      <c r="BP10" s="141" t="s">
        <v>55</v>
      </c>
      <c r="BQ10" s="125"/>
      <c r="BR10" s="125"/>
    </row>
    <row r="11" spans="1:70" ht="18.75" customHeight="1">
      <c r="A11" s="171" t="s">
        <v>56</v>
      </c>
      <c r="B11" s="171"/>
      <c r="C11" s="121" t="s">
        <v>66</v>
      </c>
      <c r="D11" s="121"/>
      <c r="E11" s="121"/>
      <c r="F11" s="174"/>
      <c r="G11" s="174"/>
      <c r="H11" s="174"/>
      <c r="I11" s="174"/>
      <c r="J11" s="174"/>
      <c r="K11" s="175"/>
      <c r="L11" s="75">
        <v>19</v>
      </c>
      <c r="M11" s="75"/>
      <c r="N11" s="75"/>
      <c r="O11" s="75"/>
      <c r="P11" s="75"/>
      <c r="Q11" s="75"/>
      <c r="R11" s="75">
        <v>17</v>
      </c>
      <c r="S11" s="75"/>
      <c r="T11" s="75"/>
      <c r="U11" s="75"/>
      <c r="V11" s="75"/>
      <c r="W11" s="75"/>
      <c r="X11" s="75">
        <v>94</v>
      </c>
      <c r="Y11" s="75"/>
      <c r="Z11" s="75"/>
      <c r="AA11" s="75"/>
      <c r="AB11" s="75"/>
      <c r="AC11" s="75"/>
      <c r="AD11" s="75">
        <v>98</v>
      </c>
      <c r="AE11" s="75"/>
      <c r="AF11" s="75"/>
      <c r="AG11" s="75"/>
      <c r="AH11" s="75"/>
      <c r="AI11" s="47"/>
      <c r="AJ11" s="75">
        <v>36784</v>
      </c>
      <c r="AK11" s="75"/>
      <c r="AL11" s="75"/>
      <c r="AM11" s="75"/>
      <c r="AN11" s="75"/>
      <c r="AO11" s="75"/>
      <c r="AP11" s="172"/>
      <c r="AQ11" s="172"/>
      <c r="AR11" s="75">
        <v>46121</v>
      </c>
      <c r="AS11" s="75"/>
      <c r="AT11" s="75"/>
      <c r="AU11" s="75"/>
      <c r="AV11" s="75"/>
      <c r="AW11" s="75"/>
      <c r="AX11" s="172"/>
      <c r="AY11" s="172"/>
      <c r="AZ11" s="75">
        <v>700</v>
      </c>
      <c r="BA11" s="75"/>
      <c r="BB11" s="75"/>
      <c r="BC11" s="75"/>
      <c r="BD11" s="75"/>
      <c r="BE11" s="75"/>
      <c r="BF11" s="172"/>
      <c r="BG11" s="172"/>
      <c r="BH11" s="75">
        <v>711</v>
      </c>
      <c r="BI11" s="75"/>
      <c r="BJ11" s="75"/>
      <c r="BK11" s="75"/>
      <c r="BL11" s="75"/>
      <c r="BM11" s="75"/>
      <c r="BN11" s="172"/>
      <c r="BO11" s="172"/>
      <c r="BP11" s="141" t="s">
        <v>56</v>
      </c>
      <c r="BQ11" s="125"/>
      <c r="BR11" s="125"/>
    </row>
    <row r="12" spans="1:70" ht="18.75" customHeight="1">
      <c r="A12" s="171" t="s">
        <v>25</v>
      </c>
      <c r="B12" s="171"/>
      <c r="C12" s="121" t="s">
        <v>68</v>
      </c>
      <c r="D12" s="121"/>
      <c r="E12" s="121"/>
      <c r="F12" s="174"/>
      <c r="G12" s="174"/>
      <c r="H12" s="174"/>
      <c r="I12" s="174"/>
      <c r="J12" s="174"/>
      <c r="K12" s="175"/>
      <c r="L12" s="78">
        <v>28</v>
      </c>
      <c r="M12" s="75"/>
      <c r="N12" s="75"/>
      <c r="O12" s="75"/>
      <c r="P12" s="75"/>
      <c r="Q12" s="75"/>
      <c r="R12" s="75">
        <v>32</v>
      </c>
      <c r="S12" s="75"/>
      <c r="T12" s="75"/>
      <c r="U12" s="75"/>
      <c r="V12" s="75"/>
      <c r="W12" s="75"/>
      <c r="X12" s="75">
        <v>82</v>
      </c>
      <c r="Y12" s="75"/>
      <c r="Z12" s="75"/>
      <c r="AA12" s="75"/>
      <c r="AB12" s="75"/>
      <c r="AC12" s="75"/>
      <c r="AD12" s="75">
        <v>110</v>
      </c>
      <c r="AE12" s="75"/>
      <c r="AF12" s="75"/>
      <c r="AG12" s="75"/>
      <c r="AH12" s="75"/>
      <c r="AI12" s="47"/>
      <c r="AJ12" s="75">
        <v>37857</v>
      </c>
      <c r="AK12" s="75"/>
      <c r="AL12" s="75"/>
      <c r="AM12" s="75"/>
      <c r="AN12" s="75"/>
      <c r="AO12" s="75"/>
      <c r="AP12" s="172"/>
      <c r="AQ12" s="172"/>
      <c r="AR12" s="75">
        <v>59262</v>
      </c>
      <c r="AS12" s="75"/>
      <c r="AT12" s="75"/>
      <c r="AU12" s="75"/>
      <c r="AV12" s="75"/>
      <c r="AW12" s="75"/>
      <c r="AX12" s="172"/>
      <c r="AY12" s="172"/>
      <c r="AZ12" s="75">
        <v>1082</v>
      </c>
      <c r="BA12" s="75"/>
      <c r="BB12" s="75"/>
      <c r="BC12" s="75"/>
      <c r="BD12" s="75"/>
      <c r="BE12" s="75"/>
      <c r="BF12" s="172"/>
      <c r="BG12" s="172"/>
      <c r="BH12" s="75">
        <v>1192</v>
      </c>
      <c r="BI12" s="75"/>
      <c r="BJ12" s="75"/>
      <c r="BK12" s="75"/>
      <c r="BL12" s="75"/>
      <c r="BM12" s="75"/>
      <c r="BN12" s="172"/>
      <c r="BO12" s="172"/>
      <c r="BP12" s="141" t="s">
        <v>25</v>
      </c>
      <c r="BQ12" s="125"/>
      <c r="BR12" s="125"/>
    </row>
    <row r="13" spans="1:70" ht="18.75" customHeight="1">
      <c r="A13" s="171" t="s">
        <v>57</v>
      </c>
      <c r="B13" s="171"/>
      <c r="C13" s="121" t="s">
        <v>69</v>
      </c>
      <c r="D13" s="121"/>
      <c r="E13" s="121"/>
      <c r="F13" s="174"/>
      <c r="G13" s="174"/>
      <c r="H13" s="174"/>
      <c r="I13" s="174"/>
      <c r="J13" s="174"/>
      <c r="K13" s="175"/>
      <c r="L13" s="78"/>
      <c r="M13" s="75"/>
      <c r="N13" s="75"/>
      <c r="O13" s="75"/>
      <c r="P13" s="75"/>
      <c r="Q13" s="75"/>
      <c r="R13" s="75">
        <v>1</v>
      </c>
      <c r="S13" s="75"/>
      <c r="T13" s="75"/>
      <c r="U13" s="75"/>
      <c r="V13" s="75"/>
      <c r="W13" s="75"/>
      <c r="X13" s="75"/>
      <c r="Y13" s="75"/>
      <c r="Z13" s="75"/>
      <c r="AA13" s="75"/>
      <c r="AB13" s="75"/>
      <c r="AC13" s="75"/>
      <c r="AD13" s="75" t="s">
        <v>49</v>
      </c>
      <c r="AE13" s="75"/>
      <c r="AF13" s="75"/>
      <c r="AG13" s="75"/>
      <c r="AH13" s="75"/>
      <c r="AI13" s="47"/>
      <c r="AJ13" s="173"/>
      <c r="AK13" s="173"/>
      <c r="AL13" s="173"/>
      <c r="AM13" s="173"/>
      <c r="AN13" s="173"/>
      <c r="AO13" s="173"/>
      <c r="AP13" s="173"/>
      <c r="AQ13" s="173"/>
      <c r="AR13" s="75" t="s">
        <v>49</v>
      </c>
      <c r="AS13" s="75"/>
      <c r="AT13" s="75"/>
      <c r="AU13" s="75"/>
      <c r="AV13" s="75"/>
      <c r="AW13" s="75"/>
      <c r="AX13" s="172"/>
      <c r="AY13" s="172"/>
      <c r="AZ13" s="173"/>
      <c r="BA13" s="173"/>
      <c r="BB13" s="173"/>
      <c r="BC13" s="173"/>
      <c r="BD13" s="173"/>
      <c r="BE13" s="173"/>
      <c r="BF13" s="173"/>
      <c r="BG13" s="173"/>
      <c r="BH13" s="75" t="s">
        <v>49</v>
      </c>
      <c r="BI13" s="75"/>
      <c r="BJ13" s="75"/>
      <c r="BK13" s="75"/>
      <c r="BL13" s="75"/>
      <c r="BM13" s="75"/>
      <c r="BN13" s="172"/>
      <c r="BO13" s="172"/>
      <c r="BP13" s="141" t="s">
        <v>57</v>
      </c>
      <c r="BQ13" s="125"/>
      <c r="BR13" s="125"/>
    </row>
    <row r="14" spans="1:70" ht="18.75" customHeight="1">
      <c r="A14" s="171" t="s">
        <v>58</v>
      </c>
      <c r="B14" s="171"/>
      <c r="C14" s="121" t="s">
        <v>70</v>
      </c>
      <c r="D14" s="121"/>
      <c r="E14" s="121"/>
      <c r="F14" s="174"/>
      <c r="G14" s="174"/>
      <c r="H14" s="174"/>
      <c r="I14" s="174"/>
      <c r="J14" s="174"/>
      <c r="K14" s="175"/>
      <c r="L14" s="75">
        <v>51</v>
      </c>
      <c r="M14" s="75"/>
      <c r="N14" s="75"/>
      <c r="O14" s="75"/>
      <c r="P14" s="75"/>
      <c r="Q14" s="75"/>
      <c r="R14" s="75">
        <v>41</v>
      </c>
      <c r="S14" s="75"/>
      <c r="T14" s="75"/>
      <c r="U14" s="75"/>
      <c r="V14" s="75"/>
      <c r="W14" s="75"/>
      <c r="X14" s="75">
        <v>182</v>
      </c>
      <c r="Y14" s="75"/>
      <c r="Z14" s="75"/>
      <c r="AA14" s="75"/>
      <c r="AB14" s="75"/>
      <c r="AC14" s="75"/>
      <c r="AD14" s="75">
        <v>157</v>
      </c>
      <c r="AE14" s="75"/>
      <c r="AF14" s="75"/>
      <c r="AG14" s="75"/>
      <c r="AH14" s="75"/>
      <c r="AI14" s="47"/>
      <c r="AJ14" s="75">
        <v>61100</v>
      </c>
      <c r="AK14" s="75"/>
      <c r="AL14" s="75"/>
      <c r="AM14" s="75"/>
      <c r="AN14" s="75"/>
      <c r="AO14" s="75"/>
      <c r="AP14" s="172"/>
      <c r="AQ14" s="172"/>
      <c r="AR14" s="75">
        <v>62774</v>
      </c>
      <c r="AS14" s="75"/>
      <c r="AT14" s="75"/>
      <c r="AU14" s="75"/>
      <c r="AV14" s="75"/>
      <c r="AW14" s="75"/>
      <c r="AX14" s="172"/>
      <c r="AY14" s="172"/>
      <c r="AZ14" s="75">
        <v>1241</v>
      </c>
      <c r="BA14" s="75"/>
      <c r="BB14" s="75"/>
      <c r="BC14" s="75"/>
      <c r="BD14" s="75"/>
      <c r="BE14" s="75"/>
      <c r="BF14" s="172"/>
      <c r="BG14" s="172"/>
      <c r="BH14" s="75">
        <v>1104</v>
      </c>
      <c r="BI14" s="75"/>
      <c r="BJ14" s="75"/>
      <c r="BK14" s="75"/>
      <c r="BL14" s="75"/>
      <c r="BM14" s="75"/>
      <c r="BN14" s="172"/>
      <c r="BO14" s="172"/>
      <c r="BP14" s="141" t="s">
        <v>58</v>
      </c>
      <c r="BQ14" s="125"/>
      <c r="BR14" s="125"/>
    </row>
    <row r="15" spans="1:70" ht="18.75" customHeight="1">
      <c r="A15" s="171" t="s">
        <v>26</v>
      </c>
      <c r="B15" s="171"/>
      <c r="C15" s="121" t="s">
        <v>71</v>
      </c>
      <c r="D15" s="121"/>
      <c r="E15" s="121"/>
      <c r="F15" s="174"/>
      <c r="G15" s="174"/>
      <c r="H15" s="174"/>
      <c r="I15" s="174"/>
      <c r="J15" s="174"/>
      <c r="K15" s="175"/>
      <c r="L15" s="75">
        <v>43</v>
      </c>
      <c r="M15" s="75"/>
      <c r="N15" s="75"/>
      <c r="O15" s="75"/>
      <c r="P15" s="75"/>
      <c r="Q15" s="75"/>
      <c r="R15" s="75">
        <v>44</v>
      </c>
      <c r="S15" s="75"/>
      <c r="T15" s="75"/>
      <c r="U15" s="75"/>
      <c r="V15" s="75"/>
      <c r="W15" s="75"/>
      <c r="X15" s="75">
        <v>146</v>
      </c>
      <c r="Y15" s="75"/>
      <c r="Z15" s="75"/>
      <c r="AA15" s="75"/>
      <c r="AB15" s="75"/>
      <c r="AC15" s="75"/>
      <c r="AD15" s="75">
        <v>171</v>
      </c>
      <c r="AE15" s="75"/>
      <c r="AF15" s="75"/>
      <c r="AG15" s="75"/>
      <c r="AH15" s="75"/>
      <c r="AI15" s="47"/>
      <c r="AJ15" s="75">
        <v>81517</v>
      </c>
      <c r="AK15" s="75"/>
      <c r="AL15" s="75"/>
      <c r="AM15" s="75"/>
      <c r="AN15" s="75"/>
      <c r="AO15" s="75"/>
      <c r="AP15" s="172"/>
      <c r="AQ15" s="172"/>
      <c r="AR15" s="75">
        <v>114862</v>
      </c>
      <c r="AS15" s="75"/>
      <c r="AT15" s="75"/>
      <c r="AU15" s="75"/>
      <c r="AV15" s="75"/>
      <c r="AW15" s="75"/>
      <c r="AX15" s="172"/>
      <c r="AY15" s="172"/>
      <c r="AZ15" s="75">
        <v>939</v>
      </c>
      <c r="BA15" s="75"/>
      <c r="BB15" s="75"/>
      <c r="BC15" s="75"/>
      <c r="BD15" s="75"/>
      <c r="BE15" s="75"/>
      <c r="BF15" s="172"/>
      <c r="BG15" s="172"/>
      <c r="BH15" s="75">
        <v>1092</v>
      </c>
      <c r="BI15" s="75"/>
      <c r="BJ15" s="75"/>
      <c r="BK15" s="75"/>
      <c r="BL15" s="75"/>
      <c r="BM15" s="75"/>
      <c r="BN15" s="172"/>
      <c r="BO15" s="172"/>
      <c r="BP15" s="141" t="s">
        <v>26</v>
      </c>
      <c r="BQ15" s="125"/>
      <c r="BR15" s="125"/>
    </row>
    <row r="16" spans="1:70" ht="18.75" customHeight="1">
      <c r="A16" s="171" t="s">
        <v>59</v>
      </c>
      <c r="B16" s="171"/>
      <c r="C16" s="121" t="s">
        <v>72</v>
      </c>
      <c r="D16" s="121"/>
      <c r="E16" s="121"/>
      <c r="F16" s="174"/>
      <c r="G16" s="174"/>
      <c r="H16" s="174"/>
      <c r="I16" s="174"/>
      <c r="J16" s="174"/>
      <c r="K16" s="175"/>
      <c r="L16" s="75">
        <v>215</v>
      </c>
      <c r="M16" s="75"/>
      <c r="N16" s="75"/>
      <c r="O16" s="75"/>
      <c r="P16" s="75"/>
      <c r="Q16" s="75"/>
      <c r="R16" s="75">
        <v>157</v>
      </c>
      <c r="S16" s="75"/>
      <c r="T16" s="75"/>
      <c r="U16" s="75"/>
      <c r="V16" s="75"/>
      <c r="W16" s="75"/>
      <c r="X16" s="75">
        <v>486</v>
      </c>
      <c r="Y16" s="75"/>
      <c r="Z16" s="75"/>
      <c r="AA16" s="75"/>
      <c r="AB16" s="75"/>
      <c r="AC16" s="75"/>
      <c r="AD16" s="75">
        <v>358</v>
      </c>
      <c r="AE16" s="75"/>
      <c r="AF16" s="75"/>
      <c r="AG16" s="75"/>
      <c r="AH16" s="75"/>
      <c r="AI16" s="47"/>
      <c r="AJ16" s="75">
        <v>133054</v>
      </c>
      <c r="AK16" s="75"/>
      <c r="AL16" s="75"/>
      <c r="AM16" s="75"/>
      <c r="AN16" s="75"/>
      <c r="AO16" s="75"/>
      <c r="AP16" s="172"/>
      <c r="AQ16" s="172"/>
      <c r="AR16" s="75">
        <v>120178</v>
      </c>
      <c r="AS16" s="75"/>
      <c r="AT16" s="75"/>
      <c r="AU16" s="75"/>
      <c r="AV16" s="75"/>
      <c r="AW16" s="75"/>
      <c r="AX16" s="172"/>
      <c r="AY16" s="172"/>
      <c r="AZ16" s="75">
        <v>5247</v>
      </c>
      <c r="BA16" s="75"/>
      <c r="BB16" s="75"/>
      <c r="BC16" s="75"/>
      <c r="BD16" s="75"/>
      <c r="BE16" s="75"/>
      <c r="BF16" s="172"/>
      <c r="BG16" s="172"/>
      <c r="BH16" s="75">
        <v>3789</v>
      </c>
      <c r="BI16" s="75"/>
      <c r="BJ16" s="75"/>
      <c r="BK16" s="75"/>
      <c r="BL16" s="75"/>
      <c r="BM16" s="75"/>
      <c r="BN16" s="172"/>
      <c r="BO16" s="172"/>
      <c r="BP16" s="141" t="s">
        <v>59</v>
      </c>
      <c r="BQ16" s="125"/>
      <c r="BR16" s="125"/>
    </row>
    <row r="17" spans="1:70" ht="18.75" customHeight="1">
      <c r="A17" s="171" t="s">
        <v>60</v>
      </c>
      <c r="B17" s="171"/>
      <c r="C17" s="121" t="s">
        <v>73</v>
      </c>
      <c r="D17" s="121"/>
      <c r="E17" s="121"/>
      <c r="F17" s="174"/>
      <c r="G17" s="174"/>
      <c r="H17" s="174"/>
      <c r="I17" s="174"/>
      <c r="J17" s="174"/>
      <c r="K17" s="175"/>
      <c r="L17" s="75">
        <v>5</v>
      </c>
      <c r="M17" s="75"/>
      <c r="N17" s="75"/>
      <c r="O17" s="75"/>
      <c r="P17" s="75"/>
      <c r="Q17" s="75"/>
      <c r="R17" s="75">
        <v>5</v>
      </c>
      <c r="S17" s="75"/>
      <c r="T17" s="75"/>
      <c r="U17" s="75"/>
      <c r="V17" s="75"/>
      <c r="W17" s="75"/>
      <c r="X17" s="75">
        <v>167</v>
      </c>
      <c r="Y17" s="75"/>
      <c r="Z17" s="75"/>
      <c r="AA17" s="75"/>
      <c r="AB17" s="75"/>
      <c r="AC17" s="75"/>
      <c r="AD17" s="75" t="s">
        <v>86</v>
      </c>
      <c r="AE17" s="75"/>
      <c r="AF17" s="75"/>
      <c r="AG17" s="75"/>
      <c r="AH17" s="75"/>
      <c r="AI17" s="47"/>
      <c r="AJ17" s="75">
        <v>60539</v>
      </c>
      <c r="AK17" s="75"/>
      <c r="AL17" s="75"/>
      <c r="AM17" s="75"/>
      <c r="AN17" s="75"/>
      <c r="AO17" s="75"/>
      <c r="AP17" s="172"/>
      <c r="AQ17" s="172"/>
      <c r="AR17" s="75" t="s">
        <v>86</v>
      </c>
      <c r="AS17" s="75"/>
      <c r="AT17" s="75"/>
      <c r="AU17" s="75"/>
      <c r="AV17" s="75"/>
      <c r="AW17" s="75"/>
      <c r="AX17" s="172"/>
      <c r="AY17" s="172"/>
      <c r="AZ17" s="75">
        <v>352</v>
      </c>
      <c r="BA17" s="75"/>
      <c r="BB17" s="75"/>
      <c r="BC17" s="75"/>
      <c r="BD17" s="75"/>
      <c r="BE17" s="75"/>
      <c r="BF17" s="172"/>
      <c r="BG17" s="172"/>
      <c r="BH17" s="75" t="s">
        <v>86</v>
      </c>
      <c r="BI17" s="75"/>
      <c r="BJ17" s="75"/>
      <c r="BK17" s="75"/>
      <c r="BL17" s="75"/>
      <c r="BM17" s="75"/>
      <c r="BN17" s="172"/>
      <c r="BO17" s="172"/>
      <c r="BP17" s="141" t="s">
        <v>60</v>
      </c>
      <c r="BQ17" s="125"/>
      <c r="BR17" s="125"/>
    </row>
    <row r="18" spans="1:70" ht="18.75" customHeight="1">
      <c r="A18" s="171" t="s">
        <v>61</v>
      </c>
      <c r="B18" s="171"/>
      <c r="C18" s="121" t="s">
        <v>74</v>
      </c>
      <c r="D18" s="121"/>
      <c r="E18" s="121"/>
      <c r="F18" s="174"/>
      <c r="G18" s="174"/>
      <c r="H18" s="174"/>
      <c r="I18" s="174"/>
      <c r="J18" s="174"/>
      <c r="K18" s="175"/>
      <c r="L18" s="78">
        <v>85</v>
      </c>
      <c r="M18" s="75"/>
      <c r="N18" s="75"/>
      <c r="O18" s="75"/>
      <c r="P18" s="75"/>
      <c r="Q18" s="75"/>
      <c r="R18" s="75">
        <v>47</v>
      </c>
      <c r="S18" s="75"/>
      <c r="T18" s="75"/>
      <c r="U18" s="75"/>
      <c r="V18" s="75"/>
      <c r="W18" s="75"/>
      <c r="X18" s="75">
        <v>211</v>
      </c>
      <c r="Y18" s="75"/>
      <c r="Z18" s="75"/>
      <c r="AA18" s="75"/>
      <c r="AB18" s="75"/>
      <c r="AC18" s="75"/>
      <c r="AD18" s="75">
        <v>99</v>
      </c>
      <c r="AE18" s="75"/>
      <c r="AF18" s="75"/>
      <c r="AG18" s="75"/>
      <c r="AH18" s="75"/>
      <c r="AI18" s="47"/>
      <c r="AJ18" s="75">
        <v>59729</v>
      </c>
      <c r="AK18" s="75"/>
      <c r="AL18" s="75"/>
      <c r="AM18" s="75"/>
      <c r="AN18" s="75"/>
      <c r="AO18" s="75"/>
      <c r="AP18" s="172"/>
      <c r="AQ18" s="172"/>
      <c r="AR18" s="75">
        <v>31044</v>
      </c>
      <c r="AS18" s="75"/>
      <c r="AT18" s="75"/>
      <c r="AU18" s="75"/>
      <c r="AV18" s="75"/>
      <c r="AW18" s="75"/>
      <c r="AX18" s="172"/>
      <c r="AY18" s="172"/>
      <c r="AZ18" s="75">
        <v>1128</v>
      </c>
      <c r="BA18" s="75"/>
      <c r="BB18" s="75"/>
      <c r="BC18" s="75"/>
      <c r="BD18" s="75"/>
      <c r="BE18" s="75"/>
      <c r="BF18" s="172"/>
      <c r="BG18" s="172"/>
      <c r="BH18" s="75">
        <v>626</v>
      </c>
      <c r="BI18" s="75"/>
      <c r="BJ18" s="75"/>
      <c r="BK18" s="75"/>
      <c r="BL18" s="75"/>
      <c r="BM18" s="75"/>
      <c r="BN18" s="172"/>
      <c r="BO18" s="172"/>
      <c r="BP18" s="141" t="s">
        <v>61</v>
      </c>
      <c r="BQ18" s="125"/>
      <c r="BR18" s="125"/>
    </row>
    <row r="19" spans="1:70" ht="18.75" customHeight="1" thickBot="1">
      <c r="A19" s="171" t="s">
        <v>62</v>
      </c>
      <c r="B19" s="171"/>
      <c r="C19" s="121" t="s">
        <v>75</v>
      </c>
      <c r="D19" s="121"/>
      <c r="E19" s="121"/>
      <c r="F19" s="174"/>
      <c r="G19" s="174"/>
      <c r="H19" s="174"/>
      <c r="I19" s="174"/>
      <c r="J19" s="174"/>
      <c r="K19" s="175"/>
      <c r="L19" s="78"/>
      <c r="M19" s="75"/>
      <c r="N19" s="75"/>
      <c r="O19" s="75"/>
      <c r="P19" s="75"/>
      <c r="Q19" s="75"/>
      <c r="R19" s="75">
        <v>23</v>
      </c>
      <c r="S19" s="75"/>
      <c r="T19" s="75"/>
      <c r="U19" s="75"/>
      <c r="V19" s="75"/>
      <c r="W19" s="75"/>
      <c r="X19" s="75"/>
      <c r="Y19" s="75"/>
      <c r="Z19" s="75"/>
      <c r="AA19" s="75"/>
      <c r="AB19" s="75"/>
      <c r="AC19" s="75"/>
      <c r="AD19" s="102">
        <v>130</v>
      </c>
      <c r="AE19" s="102"/>
      <c r="AF19" s="102"/>
      <c r="AG19" s="102"/>
      <c r="AH19" s="102"/>
      <c r="AI19" s="47"/>
      <c r="AJ19" s="173"/>
      <c r="AK19" s="173"/>
      <c r="AL19" s="173"/>
      <c r="AM19" s="173"/>
      <c r="AN19" s="173"/>
      <c r="AO19" s="173"/>
      <c r="AP19" s="173"/>
      <c r="AQ19" s="173"/>
      <c r="AR19" s="75">
        <v>46773</v>
      </c>
      <c r="AS19" s="75"/>
      <c r="AT19" s="75"/>
      <c r="AU19" s="75"/>
      <c r="AV19" s="75"/>
      <c r="AW19" s="75"/>
      <c r="AX19" s="172"/>
      <c r="AY19" s="172"/>
      <c r="AZ19" s="173"/>
      <c r="BA19" s="173"/>
      <c r="BB19" s="173"/>
      <c r="BC19" s="173"/>
      <c r="BD19" s="173"/>
      <c r="BE19" s="173"/>
      <c r="BF19" s="173"/>
      <c r="BG19" s="173"/>
      <c r="BH19" s="75">
        <v>504</v>
      </c>
      <c r="BI19" s="75"/>
      <c r="BJ19" s="75"/>
      <c r="BK19" s="75"/>
      <c r="BL19" s="75"/>
      <c r="BM19" s="75"/>
      <c r="BN19" s="172"/>
      <c r="BO19" s="172"/>
      <c r="BP19" s="141" t="s">
        <v>62</v>
      </c>
      <c r="BQ19" s="125"/>
      <c r="BR19" s="125"/>
    </row>
    <row r="20" spans="1:70" ht="18.75" customHeight="1">
      <c r="A20" s="9"/>
      <c r="B20" s="188" t="s">
        <v>290</v>
      </c>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39" t="s">
        <v>87</v>
      </c>
      <c r="AK20" s="31"/>
      <c r="AL20" s="31"/>
      <c r="AM20" s="31"/>
      <c r="AN20" s="31"/>
      <c r="AO20" s="31"/>
      <c r="AP20" s="31"/>
      <c r="AQ20" s="31"/>
      <c r="AR20" s="31"/>
      <c r="AS20" s="31"/>
      <c r="AT20" s="31"/>
      <c r="AU20" s="31"/>
      <c r="AV20" s="31"/>
      <c r="AW20" s="31"/>
      <c r="AX20" s="31"/>
      <c r="AY20" s="31"/>
      <c r="AZ20" s="31"/>
      <c r="BA20" s="31"/>
      <c r="BB20" s="31"/>
      <c r="BC20" s="31"/>
      <c r="BD20" s="31"/>
      <c r="BE20" s="31"/>
      <c r="BF20" s="113" t="s">
        <v>307</v>
      </c>
      <c r="BG20" s="153"/>
      <c r="BH20" s="153"/>
      <c r="BI20" s="153"/>
      <c r="BJ20" s="153"/>
      <c r="BK20" s="153"/>
      <c r="BL20" s="153"/>
      <c r="BM20" s="153"/>
      <c r="BN20" s="153"/>
      <c r="BO20" s="153"/>
      <c r="BP20" s="153"/>
      <c r="BQ20" s="153"/>
      <c r="BR20" s="153"/>
    </row>
    <row r="21" spans="2:70" ht="18.75" customHeight="1">
      <c r="B21" s="176" t="s">
        <v>291</v>
      </c>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40" t="s">
        <v>303</v>
      </c>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85" t="s">
        <v>30</v>
      </c>
      <c r="BM21" s="150"/>
      <c r="BN21" s="150"/>
      <c r="BO21" s="150"/>
      <c r="BP21" s="150"/>
      <c r="BQ21" s="150"/>
      <c r="BR21" s="150"/>
    </row>
    <row r="22" spans="2:36" ht="18.75" customHeight="1">
      <c r="B22" s="5" t="s">
        <v>138</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2:36" ht="14.2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70" ht="18.75" customHeight="1">
      <c r="A24" s="196" t="s">
        <v>105</v>
      </c>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4" t="s">
        <v>106</v>
      </c>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row>
    <row r="25" spans="1:70" ht="18.75" customHeight="1" thickBot="1">
      <c r="A25" s="135" t="s">
        <v>89</v>
      </c>
      <c r="B25" s="135"/>
      <c r="C25" s="135"/>
      <c r="D25" s="135"/>
      <c r="E25" s="135"/>
      <c r="F25" s="135"/>
      <c r="G25" s="135"/>
      <c r="H25" s="195"/>
      <c r="AD25" s="84" t="s">
        <v>29</v>
      </c>
      <c r="AE25" s="144"/>
      <c r="AF25" s="144"/>
      <c r="AG25" s="144"/>
      <c r="AH25" s="144"/>
      <c r="AI25" s="144"/>
      <c r="AJ25" s="135" t="s">
        <v>89</v>
      </c>
      <c r="AK25" s="135"/>
      <c r="AL25" s="135"/>
      <c r="AM25" s="135"/>
      <c r="AN25" s="135"/>
      <c r="AO25" s="135"/>
      <c r="AP25" s="135"/>
      <c r="AQ25" s="195"/>
      <c r="BM25" s="84" t="s">
        <v>29</v>
      </c>
      <c r="BN25" s="144"/>
      <c r="BO25" s="144"/>
      <c r="BP25" s="144"/>
      <c r="BQ25" s="144"/>
      <c r="BR25" s="144"/>
    </row>
    <row r="26" spans="1:70" ht="18.75" customHeight="1">
      <c r="A26" s="69" t="s">
        <v>103</v>
      </c>
      <c r="B26" s="145"/>
      <c r="C26" s="145"/>
      <c r="D26" s="145"/>
      <c r="E26" s="145"/>
      <c r="F26" s="145"/>
      <c r="G26" s="145"/>
      <c r="H26" s="145" t="s">
        <v>102</v>
      </c>
      <c r="I26" s="145"/>
      <c r="J26" s="145"/>
      <c r="K26" s="145"/>
      <c r="L26" s="145"/>
      <c r="M26" s="145"/>
      <c r="N26" s="145"/>
      <c r="O26" s="145"/>
      <c r="P26" s="145" t="s">
        <v>101</v>
      </c>
      <c r="Q26" s="145"/>
      <c r="R26" s="145"/>
      <c r="S26" s="145"/>
      <c r="T26" s="145"/>
      <c r="U26" s="145"/>
      <c r="V26" s="145"/>
      <c r="W26" s="145"/>
      <c r="X26" s="145"/>
      <c r="Y26" s="145"/>
      <c r="Z26" s="145" t="s">
        <v>100</v>
      </c>
      <c r="AA26" s="145"/>
      <c r="AB26" s="145"/>
      <c r="AC26" s="145"/>
      <c r="AD26" s="145"/>
      <c r="AE26" s="145"/>
      <c r="AF26" s="145"/>
      <c r="AG26" s="145"/>
      <c r="AH26" s="145"/>
      <c r="AI26" s="67"/>
      <c r="AJ26" s="69" t="s">
        <v>103</v>
      </c>
      <c r="AK26" s="145"/>
      <c r="AL26" s="145"/>
      <c r="AM26" s="145"/>
      <c r="AN26" s="145"/>
      <c r="AO26" s="145"/>
      <c r="AP26" s="145"/>
      <c r="AQ26" s="145" t="s">
        <v>102</v>
      </c>
      <c r="AR26" s="145"/>
      <c r="AS26" s="145"/>
      <c r="AT26" s="145"/>
      <c r="AU26" s="145"/>
      <c r="AV26" s="145"/>
      <c r="AW26" s="145"/>
      <c r="AX26" s="145"/>
      <c r="AY26" s="145" t="s">
        <v>101</v>
      </c>
      <c r="AZ26" s="145"/>
      <c r="BA26" s="145"/>
      <c r="BB26" s="145"/>
      <c r="BC26" s="145"/>
      <c r="BD26" s="145"/>
      <c r="BE26" s="145"/>
      <c r="BF26" s="145"/>
      <c r="BG26" s="145"/>
      <c r="BH26" s="145"/>
      <c r="BI26" s="145" t="s">
        <v>100</v>
      </c>
      <c r="BJ26" s="145"/>
      <c r="BK26" s="145"/>
      <c r="BL26" s="145"/>
      <c r="BM26" s="145"/>
      <c r="BN26" s="145"/>
      <c r="BO26" s="145"/>
      <c r="BP26" s="145"/>
      <c r="BQ26" s="145"/>
      <c r="BR26" s="67"/>
    </row>
    <row r="27" spans="1:70" ht="18.75" customHeight="1">
      <c r="A27" s="181"/>
      <c r="B27" s="179"/>
      <c r="C27" s="179"/>
      <c r="D27" s="179"/>
      <c r="E27" s="179"/>
      <c r="F27" s="179"/>
      <c r="G27" s="179"/>
      <c r="H27" s="192" t="s">
        <v>118</v>
      </c>
      <c r="I27" s="192"/>
      <c r="J27" s="192"/>
      <c r="K27" s="192"/>
      <c r="L27" s="192" t="s">
        <v>148</v>
      </c>
      <c r="M27" s="192"/>
      <c r="N27" s="192"/>
      <c r="O27" s="192"/>
      <c r="P27" s="192" t="s">
        <v>119</v>
      </c>
      <c r="Q27" s="192"/>
      <c r="R27" s="192"/>
      <c r="S27" s="192"/>
      <c r="T27" s="192"/>
      <c r="U27" s="192" t="s">
        <v>147</v>
      </c>
      <c r="V27" s="192"/>
      <c r="W27" s="192"/>
      <c r="X27" s="192"/>
      <c r="Y27" s="192"/>
      <c r="Z27" s="192" t="s">
        <v>119</v>
      </c>
      <c r="AA27" s="192"/>
      <c r="AB27" s="192"/>
      <c r="AC27" s="192"/>
      <c r="AD27" s="193"/>
      <c r="AE27" s="192" t="s">
        <v>147</v>
      </c>
      <c r="AF27" s="192"/>
      <c r="AG27" s="192"/>
      <c r="AH27" s="192"/>
      <c r="AI27" s="193"/>
      <c r="AJ27" s="181"/>
      <c r="AK27" s="179"/>
      <c r="AL27" s="179"/>
      <c r="AM27" s="179"/>
      <c r="AN27" s="179"/>
      <c r="AO27" s="179"/>
      <c r="AP27" s="179"/>
      <c r="AQ27" s="192" t="s">
        <v>107</v>
      </c>
      <c r="AR27" s="192"/>
      <c r="AS27" s="192"/>
      <c r="AT27" s="192"/>
      <c r="AU27" s="192" t="s">
        <v>109</v>
      </c>
      <c r="AV27" s="192"/>
      <c r="AW27" s="192"/>
      <c r="AX27" s="192"/>
      <c r="AY27" s="192" t="s">
        <v>108</v>
      </c>
      <c r="AZ27" s="192"/>
      <c r="BA27" s="192"/>
      <c r="BB27" s="192"/>
      <c r="BC27" s="192"/>
      <c r="BD27" s="192" t="s">
        <v>110</v>
      </c>
      <c r="BE27" s="192"/>
      <c r="BF27" s="192"/>
      <c r="BG27" s="192"/>
      <c r="BH27" s="192"/>
      <c r="BI27" s="192" t="s">
        <v>108</v>
      </c>
      <c r="BJ27" s="192"/>
      <c r="BK27" s="192"/>
      <c r="BL27" s="192"/>
      <c r="BM27" s="192"/>
      <c r="BN27" s="192" t="s">
        <v>110</v>
      </c>
      <c r="BO27" s="192"/>
      <c r="BP27" s="192"/>
      <c r="BQ27" s="192"/>
      <c r="BR27" s="193"/>
    </row>
    <row r="28" spans="2:70" s="20" customFormat="1" ht="18.75" customHeight="1">
      <c r="B28" s="64" t="s">
        <v>112</v>
      </c>
      <c r="C28" s="64"/>
      <c r="D28" s="64"/>
      <c r="E28" s="64"/>
      <c r="F28" s="64"/>
      <c r="H28" s="77">
        <f>IF((SUM(H30))=0,"－",(SUM(H30)+4881))</f>
        <v>20160</v>
      </c>
      <c r="I28" s="77"/>
      <c r="J28" s="77"/>
      <c r="K28" s="77"/>
      <c r="L28" s="77">
        <v>18864</v>
      </c>
      <c r="M28" s="77"/>
      <c r="N28" s="77"/>
      <c r="O28" s="77"/>
      <c r="P28" s="94">
        <f>IF((SUM(P30))=0,"－",(SUM(P30)+18526))</f>
        <v>114068</v>
      </c>
      <c r="Q28" s="94"/>
      <c r="R28" s="94"/>
      <c r="S28" s="94"/>
      <c r="T28" s="191"/>
      <c r="U28" s="94">
        <v>115600</v>
      </c>
      <c r="V28" s="94"/>
      <c r="W28" s="94"/>
      <c r="X28" s="94"/>
      <c r="Y28" s="191"/>
      <c r="Z28" s="94">
        <f>IF((SUM(Z30))=0,"－",(SUM(Z30)+277171))</f>
        <v>3055539</v>
      </c>
      <c r="AA28" s="94"/>
      <c r="AB28" s="94"/>
      <c r="AC28" s="94"/>
      <c r="AD28" s="191"/>
      <c r="AE28" s="94">
        <f>269556765/100</f>
        <v>2695567.65</v>
      </c>
      <c r="AF28" s="94"/>
      <c r="AG28" s="94"/>
      <c r="AH28" s="94"/>
      <c r="AI28" s="191"/>
      <c r="AK28" s="64" t="s">
        <v>112</v>
      </c>
      <c r="AL28" s="64"/>
      <c r="AM28" s="64"/>
      <c r="AN28" s="64"/>
      <c r="AO28" s="64"/>
      <c r="AQ28" s="77">
        <f>IF((SUM(AQ30))=0,"－",(SUM(AQ30))+821)</f>
        <v>4085</v>
      </c>
      <c r="AR28" s="77"/>
      <c r="AS28" s="77"/>
      <c r="AT28" s="77"/>
      <c r="AU28" s="77">
        <f>IF((SUM(AU30))=0,"－",(SUM(AU30))+725)</f>
        <v>3787</v>
      </c>
      <c r="AV28" s="77"/>
      <c r="AW28" s="77"/>
      <c r="AX28" s="77"/>
      <c r="AY28" s="94">
        <f>IF((SUM(AY30))=0,"－",(SUM(AY30))+2454)</f>
        <v>15037</v>
      </c>
      <c r="AZ28" s="94"/>
      <c r="BA28" s="94"/>
      <c r="BB28" s="94"/>
      <c r="BC28" s="191"/>
      <c r="BD28" s="94">
        <f>IF((SUM(BD30))=0,"－",(SUM(BD30))+2349)</f>
        <v>15199</v>
      </c>
      <c r="BE28" s="94"/>
      <c r="BF28" s="94"/>
      <c r="BG28" s="94"/>
      <c r="BH28" s="191"/>
      <c r="BI28" s="94">
        <f>IF((SUM(BI30))=0,"－",(SUM(BI30))+10162)</f>
        <v>60974</v>
      </c>
      <c r="BJ28" s="94"/>
      <c r="BK28" s="94"/>
      <c r="BL28" s="94"/>
      <c r="BM28" s="191"/>
      <c r="BN28" s="94">
        <f>IF((SUM(BN30))=0,"－",(SUM(BN30))+11801)</f>
        <v>74355</v>
      </c>
      <c r="BO28" s="94"/>
      <c r="BP28" s="94"/>
      <c r="BQ28" s="94"/>
      <c r="BR28" s="191"/>
    </row>
    <row r="29" spans="8:70" ht="18.75" customHeight="1">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row>
    <row r="30" spans="2:70" ht="18.75" customHeight="1">
      <c r="B30" s="92" t="s">
        <v>104</v>
      </c>
      <c r="C30" s="92"/>
      <c r="D30" s="92"/>
      <c r="E30" s="92"/>
      <c r="F30" s="92"/>
      <c r="H30" s="79">
        <f>IF((SUM(H32:K42))=0,"－",(SUM(H32:K42)))</f>
        <v>15279</v>
      </c>
      <c r="I30" s="79"/>
      <c r="J30" s="79"/>
      <c r="K30" s="79"/>
      <c r="L30" s="79">
        <f>IF((SUM(L32:O42))=0,"－",(SUM(L32:O42)))</f>
        <v>14289</v>
      </c>
      <c r="M30" s="79"/>
      <c r="N30" s="79"/>
      <c r="O30" s="79"/>
      <c r="P30" s="79">
        <f>IF((SUM(P32:T42))=0,"－",(SUM(P32:T42)))</f>
        <v>95542</v>
      </c>
      <c r="Q30" s="79"/>
      <c r="R30" s="79"/>
      <c r="S30" s="79"/>
      <c r="T30" s="173"/>
      <c r="U30" s="79">
        <f>IF((SUM(U32:Y42))=0,"－",(SUM(U32:Y42)))</f>
        <v>95341</v>
      </c>
      <c r="V30" s="79"/>
      <c r="W30" s="79"/>
      <c r="X30" s="79"/>
      <c r="Y30" s="173"/>
      <c r="Z30" s="79">
        <f>IF((SUM(Z32:AD42))=0,"－",(SUM(Z32:AD42)+1))</f>
        <v>2778368</v>
      </c>
      <c r="AA30" s="79"/>
      <c r="AB30" s="79"/>
      <c r="AC30" s="79"/>
      <c r="AD30" s="173"/>
      <c r="AE30" s="79">
        <f>IF((SUM(AE32:AI42))=0,"－",(SUM(AE32:AI42)+1))</f>
        <v>2410631.19</v>
      </c>
      <c r="AF30" s="79"/>
      <c r="AG30" s="79"/>
      <c r="AH30" s="79"/>
      <c r="AI30" s="79"/>
      <c r="AK30" s="92" t="s">
        <v>104</v>
      </c>
      <c r="AL30" s="92"/>
      <c r="AM30" s="92"/>
      <c r="AN30" s="92"/>
      <c r="AO30" s="92"/>
      <c r="AQ30" s="79">
        <f>IF((SUM(AQ32:AT42))=0,"－",(SUM(AQ32:AT42)))</f>
        <v>3264</v>
      </c>
      <c r="AR30" s="79"/>
      <c r="AS30" s="79"/>
      <c r="AT30" s="79"/>
      <c r="AU30" s="79">
        <f>IF((SUM(AU32:AX42))=0,"－",(SUM(AU32:AX42)))</f>
        <v>3062</v>
      </c>
      <c r="AV30" s="79"/>
      <c r="AW30" s="79"/>
      <c r="AX30" s="79"/>
      <c r="AY30" s="79">
        <f>IF((SUM(AY32:BC42))=0,"－",(SUM(AY32:BC42)))</f>
        <v>12583</v>
      </c>
      <c r="AZ30" s="79"/>
      <c r="BA30" s="79"/>
      <c r="BB30" s="79"/>
      <c r="BC30" s="173"/>
      <c r="BD30" s="79">
        <f>IF((SUM(BD32:BH42))=0,"－",(SUM(BD32:BH42)))</f>
        <v>12850</v>
      </c>
      <c r="BE30" s="79"/>
      <c r="BF30" s="79"/>
      <c r="BG30" s="79"/>
      <c r="BH30" s="173"/>
      <c r="BI30" s="79">
        <f>IF((SUM(BI32:BM42))=0,"－",(SUM(BI32:BM42)))</f>
        <v>50812</v>
      </c>
      <c r="BJ30" s="79"/>
      <c r="BK30" s="79"/>
      <c r="BL30" s="79"/>
      <c r="BM30" s="173"/>
      <c r="BN30" s="79">
        <f>IF((SUM(BN32:BR42))=0,"－",(SUM(BN32:BR42)))</f>
        <v>62554</v>
      </c>
      <c r="BO30" s="79"/>
      <c r="BP30" s="79"/>
      <c r="BQ30" s="79"/>
      <c r="BR30" s="173"/>
    </row>
    <row r="31" spans="8:70" ht="18.75" customHeight="1">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row>
    <row r="32" spans="1:70" ht="18.75" customHeight="1">
      <c r="A32" s="63" t="s">
        <v>53</v>
      </c>
      <c r="B32" s="63"/>
      <c r="C32" s="92" t="s">
        <v>91</v>
      </c>
      <c r="D32" s="92"/>
      <c r="E32" s="92"/>
      <c r="F32" s="92"/>
      <c r="G32" s="92"/>
      <c r="H32" s="79">
        <v>6058</v>
      </c>
      <c r="I32" s="79"/>
      <c r="J32" s="79"/>
      <c r="K32" s="79"/>
      <c r="L32" s="79">
        <v>5957</v>
      </c>
      <c r="M32" s="79"/>
      <c r="N32" s="79"/>
      <c r="O32" s="79"/>
      <c r="P32" s="79">
        <v>49089</v>
      </c>
      <c r="Q32" s="79"/>
      <c r="R32" s="79"/>
      <c r="S32" s="79"/>
      <c r="T32" s="79"/>
      <c r="U32" s="79">
        <v>49872</v>
      </c>
      <c r="V32" s="79"/>
      <c r="W32" s="79"/>
      <c r="X32" s="79"/>
      <c r="Y32" s="79"/>
      <c r="Z32" s="79">
        <v>1851095</v>
      </c>
      <c r="AA32" s="79"/>
      <c r="AB32" s="79"/>
      <c r="AC32" s="79"/>
      <c r="AD32" s="79"/>
      <c r="AE32" s="79">
        <f>157201196/100</f>
        <v>1572011.96</v>
      </c>
      <c r="AF32" s="79"/>
      <c r="AG32" s="79"/>
      <c r="AH32" s="79"/>
      <c r="AI32" s="79"/>
      <c r="AJ32" s="63" t="s">
        <v>53</v>
      </c>
      <c r="AK32" s="63"/>
      <c r="AL32" s="92" t="s">
        <v>91</v>
      </c>
      <c r="AM32" s="92"/>
      <c r="AN32" s="92"/>
      <c r="AO32" s="92"/>
      <c r="AP32" s="92"/>
      <c r="AQ32" s="79">
        <v>1245</v>
      </c>
      <c r="AR32" s="79"/>
      <c r="AS32" s="79"/>
      <c r="AT32" s="79"/>
      <c r="AU32" s="79">
        <v>1217</v>
      </c>
      <c r="AV32" s="79"/>
      <c r="AW32" s="79"/>
      <c r="AX32" s="79"/>
      <c r="AY32" s="79">
        <v>5495</v>
      </c>
      <c r="AZ32" s="79"/>
      <c r="BA32" s="79"/>
      <c r="BB32" s="79"/>
      <c r="BC32" s="79"/>
      <c r="BD32" s="79">
        <v>5806</v>
      </c>
      <c r="BE32" s="79"/>
      <c r="BF32" s="79"/>
      <c r="BG32" s="79"/>
      <c r="BH32" s="79"/>
      <c r="BI32" s="79">
        <v>22119</v>
      </c>
      <c r="BJ32" s="79"/>
      <c r="BK32" s="79"/>
      <c r="BL32" s="79"/>
      <c r="BM32" s="79"/>
      <c r="BN32" s="79">
        <v>27624</v>
      </c>
      <c r="BO32" s="79"/>
      <c r="BP32" s="79"/>
      <c r="BQ32" s="79"/>
      <c r="BR32" s="79"/>
    </row>
    <row r="33" spans="1:70" s="20" customFormat="1" ht="18.75" customHeight="1">
      <c r="A33" s="190" t="s">
        <v>113</v>
      </c>
      <c r="B33" s="190"/>
      <c r="C33" s="64" t="s">
        <v>114</v>
      </c>
      <c r="D33" s="64"/>
      <c r="E33" s="64"/>
      <c r="F33" s="64"/>
      <c r="G33" s="64"/>
      <c r="H33" s="77">
        <v>2321</v>
      </c>
      <c r="I33" s="77"/>
      <c r="J33" s="77"/>
      <c r="K33" s="77"/>
      <c r="L33" s="77">
        <v>2075</v>
      </c>
      <c r="M33" s="77"/>
      <c r="N33" s="77"/>
      <c r="O33" s="77"/>
      <c r="P33" s="77">
        <v>12259</v>
      </c>
      <c r="Q33" s="77"/>
      <c r="R33" s="77"/>
      <c r="S33" s="77"/>
      <c r="T33" s="77"/>
      <c r="U33" s="77">
        <v>12219</v>
      </c>
      <c r="V33" s="77"/>
      <c r="W33" s="77"/>
      <c r="X33" s="77"/>
      <c r="Y33" s="77"/>
      <c r="Z33" s="77">
        <v>246313</v>
      </c>
      <c r="AA33" s="77"/>
      <c r="AB33" s="77"/>
      <c r="AC33" s="77"/>
      <c r="AD33" s="77"/>
      <c r="AE33" s="77">
        <f>22533127/100</f>
        <v>225331.27</v>
      </c>
      <c r="AF33" s="77"/>
      <c r="AG33" s="77"/>
      <c r="AH33" s="77"/>
      <c r="AI33" s="77"/>
      <c r="AJ33" s="190" t="s">
        <v>115</v>
      </c>
      <c r="AK33" s="190"/>
      <c r="AL33" s="64" t="s">
        <v>114</v>
      </c>
      <c r="AM33" s="64"/>
      <c r="AN33" s="64"/>
      <c r="AO33" s="64"/>
      <c r="AP33" s="64"/>
      <c r="AQ33" s="77">
        <v>853</v>
      </c>
      <c r="AR33" s="77"/>
      <c r="AS33" s="77"/>
      <c r="AT33" s="77"/>
      <c r="AU33" s="77">
        <v>729</v>
      </c>
      <c r="AV33" s="77"/>
      <c r="AW33" s="77"/>
      <c r="AX33" s="77"/>
      <c r="AY33" s="77">
        <v>2978</v>
      </c>
      <c r="AZ33" s="77"/>
      <c r="BA33" s="77"/>
      <c r="BB33" s="77"/>
      <c r="BC33" s="77"/>
      <c r="BD33" s="77">
        <v>2749</v>
      </c>
      <c r="BE33" s="77"/>
      <c r="BF33" s="77"/>
      <c r="BG33" s="77"/>
      <c r="BH33" s="77"/>
      <c r="BI33" s="77">
        <v>11377</v>
      </c>
      <c r="BJ33" s="77"/>
      <c r="BK33" s="77"/>
      <c r="BL33" s="77"/>
      <c r="BM33" s="77"/>
      <c r="BN33" s="77">
        <v>13022</v>
      </c>
      <c r="BO33" s="77"/>
      <c r="BP33" s="77"/>
      <c r="BQ33" s="77"/>
      <c r="BR33" s="77"/>
    </row>
    <row r="34" spans="1:70" ht="18.75" customHeight="1">
      <c r="A34" s="63" t="s">
        <v>23</v>
      </c>
      <c r="B34" s="63"/>
      <c r="C34" s="92" t="s">
        <v>92</v>
      </c>
      <c r="D34" s="92"/>
      <c r="E34" s="92"/>
      <c r="F34" s="92"/>
      <c r="G34" s="92"/>
      <c r="H34" s="79">
        <v>1415</v>
      </c>
      <c r="I34" s="79"/>
      <c r="J34" s="79"/>
      <c r="K34" s="79"/>
      <c r="L34" s="79">
        <v>1290</v>
      </c>
      <c r="M34" s="79"/>
      <c r="N34" s="79"/>
      <c r="O34" s="79"/>
      <c r="P34" s="79">
        <v>7878</v>
      </c>
      <c r="Q34" s="79"/>
      <c r="R34" s="79"/>
      <c r="S34" s="79"/>
      <c r="T34" s="79"/>
      <c r="U34" s="79">
        <v>7610</v>
      </c>
      <c r="V34" s="79"/>
      <c r="W34" s="79"/>
      <c r="X34" s="79"/>
      <c r="Y34" s="79"/>
      <c r="Z34" s="79">
        <v>174394</v>
      </c>
      <c r="AA34" s="79"/>
      <c r="AB34" s="79"/>
      <c r="AC34" s="79"/>
      <c r="AD34" s="79"/>
      <c r="AE34" s="79">
        <f>15428031/100</f>
        <v>154280.31</v>
      </c>
      <c r="AF34" s="79"/>
      <c r="AG34" s="79"/>
      <c r="AH34" s="79"/>
      <c r="AI34" s="79"/>
      <c r="AJ34" s="63" t="s">
        <v>23</v>
      </c>
      <c r="AK34" s="63"/>
      <c r="AL34" s="92" t="s">
        <v>92</v>
      </c>
      <c r="AM34" s="92"/>
      <c r="AN34" s="92"/>
      <c r="AO34" s="92"/>
      <c r="AP34" s="92"/>
      <c r="AQ34" s="79">
        <v>256</v>
      </c>
      <c r="AR34" s="79"/>
      <c r="AS34" s="79"/>
      <c r="AT34" s="79"/>
      <c r="AU34" s="79">
        <v>249</v>
      </c>
      <c r="AV34" s="79"/>
      <c r="AW34" s="79"/>
      <c r="AX34" s="79"/>
      <c r="AY34" s="79">
        <v>1006</v>
      </c>
      <c r="AZ34" s="79"/>
      <c r="BA34" s="79"/>
      <c r="BB34" s="79"/>
      <c r="BC34" s="79"/>
      <c r="BD34" s="79">
        <v>1082</v>
      </c>
      <c r="BE34" s="79"/>
      <c r="BF34" s="79"/>
      <c r="BG34" s="79"/>
      <c r="BH34" s="79"/>
      <c r="BI34" s="79">
        <v>3888</v>
      </c>
      <c r="BJ34" s="79"/>
      <c r="BK34" s="79"/>
      <c r="BL34" s="79"/>
      <c r="BM34" s="79"/>
      <c r="BN34" s="79">
        <v>4906</v>
      </c>
      <c r="BO34" s="79"/>
      <c r="BP34" s="79"/>
      <c r="BQ34" s="79"/>
      <c r="BR34" s="79"/>
    </row>
    <row r="35" spans="1:70" ht="18.75" customHeight="1">
      <c r="A35" s="63" t="s">
        <v>55</v>
      </c>
      <c r="B35" s="63"/>
      <c r="C35" s="92" t="s">
        <v>93</v>
      </c>
      <c r="D35" s="92"/>
      <c r="E35" s="92"/>
      <c r="F35" s="92"/>
      <c r="G35" s="92"/>
      <c r="H35" s="79">
        <v>1340</v>
      </c>
      <c r="I35" s="79"/>
      <c r="J35" s="79"/>
      <c r="K35" s="79"/>
      <c r="L35" s="79">
        <v>1253</v>
      </c>
      <c r="M35" s="79"/>
      <c r="N35" s="79"/>
      <c r="O35" s="79"/>
      <c r="P35" s="79">
        <v>6446</v>
      </c>
      <c r="Q35" s="79"/>
      <c r="R35" s="79"/>
      <c r="S35" s="79"/>
      <c r="T35" s="79"/>
      <c r="U35" s="79">
        <v>6592</v>
      </c>
      <c r="V35" s="79"/>
      <c r="W35" s="79"/>
      <c r="X35" s="79"/>
      <c r="Y35" s="79"/>
      <c r="Z35" s="79">
        <v>136436</v>
      </c>
      <c r="AA35" s="79"/>
      <c r="AB35" s="79"/>
      <c r="AC35" s="79"/>
      <c r="AD35" s="79"/>
      <c r="AE35" s="79">
        <f>11766494/100</f>
        <v>117664.94</v>
      </c>
      <c r="AF35" s="79"/>
      <c r="AG35" s="79"/>
      <c r="AH35" s="79"/>
      <c r="AI35" s="79"/>
      <c r="AJ35" s="63" t="s">
        <v>55</v>
      </c>
      <c r="AK35" s="63"/>
      <c r="AL35" s="92" t="s">
        <v>93</v>
      </c>
      <c r="AM35" s="92"/>
      <c r="AN35" s="92"/>
      <c r="AO35" s="92"/>
      <c r="AP35" s="92"/>
      <c r="AQ35" s="79">
        <v>272</v>
      </c>
      <c r="AR35" s="79"/>
      <c r="AS35" s="79"/>
      <c r="AT35" s="79"/>
      <c r="AU35" s="79">
        <v>245</v>
      </c>
      <c r="AV35" s="79"/>
      <c r="AW35" s="79"/>
      <c r="AX35" s="79"/>
      <c r="AY35" s="79">
        <v>1109</v>
      </c>
      <c r="AZ35" s="79"/>
      <c r="BA35" s="79"/>
      <c r="BB35" s="79"/>
      <c r="BC35" s="79"/>
      <c r="BD35" s="79">
        <v>1161</v>
      </c>
      <c r="BE35" s="79"/>
      <c r="BF35" s="79"/>
      <c r="BG35" s="79"/>
      <c r="BH35" s="79"/>
      <c r="BI35" s="79">
        <v>5253</v>
      </c>
      <c r="BJ35" s="79"/>
      <c r="BK35" s="79"/>
      <c r="BL35" s="79"/>
      <c r="BM35" s="79"/>
      <c r="BN35" s="79">
        <v>6392</v>
      </c>
      <c r="BO35" s="79"/>
      <c r="BP35" s="79"/>
      <c r="BQ35" s="79"/>
      <c r="BR35" s="79"/>
    </row>
    <row r="36" spans="1:70" ht="18.75" customHeight="1">
      <c r="A36" s="63" t="s">
        <v>56</v>
      </c>
      <c r="B36" s="63"/>
      <c r="C36" s="92" t="s">
        <v>94</v>
      </c>
      <c r="D36" s="92"/>
      <c r="E36" s="92"/>
      <c r="F36" s="92"/>
      <c r="G36" s="92"/>
      <c r="H36" s="79">
        <v>1054</v>
      </c>
      <c r="I36" s="79"/>
      <c r="J36" s="79"/>
      <c r="K36" s="79"/>
      <c r="L36" s="79">
        <v>943</v>
      </c>
      <c r="M36" s="79"/>
      <c r="N36" s="79"/>
      <c r="O36" s="79"/>
      <c r="P36" s="79">
        <v>5775</v>
      </c>
      <c r="Q36" s="79"/>
      <c r="R36" s="79"/>
      <c r="S36" s="79"/>
      <c r="T36" s="79"/>
      <c r="U36" s="79">
        <v>5312</v>
      </c>
      <c r="V36" s="79"/>
      <c r="W36" s="79"/>
      <c r="X36" s="79"/>
      <c r="Y36" s="79"/>
      <c r="Z36" s="79">
        <v>122234</v>
      </c>
      <c r="AA36" s="79"/>
      <c r="AB36" s="79"/>
      <c r="AC36" s="79"/>
      <c r="AD36" s="79"/>
      <c r="AE36" s="79">
        <f>9959674/100</f>
        <v>99596.74</v>
      </c>
      <c r="AF36" s="79"/>
      <c r="AG36" s="79"/>
      <c r="AH36" s="79"/>
      <c r="AI36" s="79"/>
      <c r="AJ36" s="63" t="s">
        <v>56</v>
      </c>
      <c r="AK36" s="63"/>
      <c r="AL36" s="92" t="s">
        <v>94</v>
      </c>
      <c r="AM36" s="92"/>
      <c r="AN36" s="92"/>
      <c r="AO36" s="92"/>
      <c r="AP36" s="92"/>
      <c r="AQ36" s="79">
        <v>170</v>
      </c>
      <c r="AR36" s="79"/>
      <c r="AS36" s="79"/>
      <c r="AT36" s="79"/>
      <c r="AU36" s="79">
        <v>174</v>
      </c>
      <c r="AV36" s="79"/>
      <c r="AW36" s="79"/>
      <c r="AX36" s="79"/>
      <c r="AY36" s="79">
        <v>551</v>
      </c>
      <c r="AZ36" s="79"/>
      <c r="BA36" s="79"/>
      <c r="BB36" s="79"/>
      <c r="BC36" s="79"/>
      <c r="BD36" s="79">
        <v>567</v>
      </c>
      <c r="BE36" s="79"/>
      <c r="BF36" s="79"/>
      <c r="BG36" s="79"/>
      <c r="BH36" s="79"/>
      <c r="BI36" s="79">
        <v>2617</v>
      </c>
      <c r="BJ36" s="79"/>
      <c r="BK36" s="79"/>
      <c r="BL36" s="79"/>
      <c r="BM36" s="79"/>
      <c r="BN36" s="79">
        <v>3157</v>
      </c>
      <c r="BO36" s="79"/>
      <c r="BP36" s="79"/>
      <c r="BQ36" s="79"/>
      <c r="BR36" s="79"/>
    </row>
    <row r="37" spans="1:70" ht="18.75" customHeight="1">
      <c r="A37" s="63" t="s">
        <v>25</v>
      </c>
      <c r="B37" s="63"/>
      <c r="C37" s="92" t="s">
        <v>95</v>
      </c>
      <c r="D37" s="92"/>
      <c r="E37" s="92"/>
      <c r="F37" s="92"/>
      <c r="G37" s="92"/>
      <c r="H37" s="79">
        <v>578</v>
      </c>
      <c r="I37" s="79"/>
      <c r="J37" s="79"/>
      <c r="K37" s="79"/>
      <c r="L37" s="79">
        <v>530</v>
      </c>
      <c r="M37" s="79"/>
      <c r="N37" s="79"/>
      <c r="O37" s="79"/>
      <c r="P37" s="79">
        <v>3275</v>
      </c>
      <c r="Q37" s="79"/>
      <c r="R37" s="79"/>
      <c r="S37" s="79"/>
      <c r="T37" s="79"/>
      <c r="U37" s="79">
        <v>3030</v>
      </c>
      <c r="V37" s="79"/>
      <c r="W37" s="79"/>
      <c r="X37" s="79"/>
      <c r="Y37" s="79"/>
      <c r="Z37" s="79">
        <v>50765</v>
      </c>
      <c r="AA37" s="79"/>
      <c r="AB37" s="79"/>
      <c r="AC37" s="79"/>
      <c r="AD37" s="79"/>
      <c r="AE37" s="79">
        <v>48359</v>
      </c>
      <c r="AF37" s="79"/>
      <c r="AG37" s="79"/>
      <c r="AH37" s="79"/>
      <c r="AI37" s="79"/>
      <c r="AJ37" s="63" t="s">
        <v>25</v>
      </c>
      <c r="AK37" s="63"/>
      <c r="AL37" s="92" t="s">
        <v>95</v>
      </c>
      <c r="AM37" s="92"/>
      <c r="AN37" s="92"/>
      <c r="AO37" s="92"/>
      <c r="AP37" s="92"/>
      <c r="AQ37" s="79">
        <v>107</v>
      </c>
      <c r="AR37" s="79"/>
      <c r="AS37" s="79"/>
      <c r="AT37" s="79"/>
      <c r="AU37" s="79">
        <v>111</v>
      </c>
      <c r="AV37" s="79"/>
      <c r="AW37" s="79"/>
      <c r="AX37" s="79"/>
      <c r="AY37" s="79">
        <v>358</v>
      </c>
      <c r="AZ37" s="79"/>
      <c r="BA37" s="79"/>
      <c r="BB37" s="79"/>
      <c r="BC37" s="79"/>
      <c r="BD37" s="79">
        <v>407</v>
      </c>
      <c r="BE37" s="79"/>
      <c r="BF37" s="79"/>
      <c r="BG37" s="79"/>
      <c r="BH37" s="79"/>
      <c r="BI37" s="79">
        <v>1357</v>
      </c>
      <c r="BJ37" s="79"/>
      <c r="BK37" s="79"/>
      <c r="BL37" s="79"/>
      <c r="BM37" s="79"/>
      <c r="BN37" s="79">
        <v>2306</v>
      </c>
      <c r="BO37" s="79"/>
      <c r="BP37" s="79"/>
      <c r="BQ37" s="79"/>
      <c r="BR37" s="79"/>
    </row>
    <row r="38" spans="1:70" ht="18.75" customHeight="1">
      <c r="A38" s="63" t="s">
        <v>57</v>
      </c>
      <c r="B38" s="63"/>
      <c r="C38" s="92" t="s">
        <v>96</v>
      </c>
      <c r="D38" s="92"/>
      <c r="E38" s="92"/>
      <c r="F38" s="92"/>
      <c r="G38" s="92"/>
      <c r="H38" s="79">
        <v>455</v>
      </c>
      <c r="I38" s="79"/>
      <c r="J38" s="79"/>
      <c r="K38" s="79"/>
      <c r="L38" s="79">
        <v>390</v>
      </c>
      <c r="M38" s="79"/>
      <c r="N38" s="79"/>
      <c r="O38" s="79"/>
      <c r="P38" s="79">
        <v>1575</v>
      </c>
      <c r="Q38" s="79"/>
      <c r="R38" s="79"/>
      <c r="S38" s="79"/>
      <c r="T38" s="79"/>
      <c r="U38" s="79">
        <v>1505</v>
      </c>
      <c r="V38" s="79"/>
      <c r="W38" s="79"/>
      <c r="X38" s="79"/>
      <c r="Y38" s="79"/>
      <c r="Z38" s="79">
        <v>29159</v>
      </c>
      <c r="AA38" s="79"/>
      <c r="AB38" s="79"/>
      <c r="AC38" s="79"/>
      <c r="AD38" s="79"/>
      <c r="AE38" s="79">
        <f>2271411/100</f>
        <v>22714.11</v>
      </c>
      <c r="AF38" s="79"/>
      <c r="AG38" s="79"/>
      <c r="AH38" s="79"/>
      <c r="AI38" s="79"/>
      <c r="AJ38" s="63" t="s">
        <v>57</v>
      </c>
      <c r="AK38" s="63"/>
      <c r="AL38" s="92" t="s">
        <v>96</v>
      </c>
      <c r="AM38" s="92"/>
      <c r="AN38" s="92"/>
      <c r="AO38" s="92"/>
      <c r="AP38" s="92"/>
      <c r="AQ38" s="79">
        <v>52</v>
      </c>
      <c r="AR38" s="79"/>
      <c r="AS38" s="79"/>
      <c r="AT38" s="79"/>
      <c r="AU38" s="79">
        <v>52</v>
      </c>
      <c r="AV38" s="79"/>
      <c r="AW38" s="79"/>
      <c r="AX38" s="79"/>
      <c r="AY38" s="79">
        <v>147</v>
      </c>
      <c r="AZ38" s="79"/>
      <c r="BA38" s="79"/>
      <c r="BB38" s="79"/>
      <c r="BC38" s="79"/>
      <c r="BD38" s="79">
        <v>153</v>
      </c>
      <c r="BE38" s="79"/>
      <c r="BF38" s="79"/>
      <c r="BG38" s="79"/>
      <c r="BH38" s="79"/>
      <c r="BI38" s="79">
        <v>556</v>
      </c>
      <c r="BJ38" s="79"/>
      <c r="BK38" s="79"/>
      <c r="BL38" s="79"/>
      <c r="BM38" s="79"/>
      <c r="BN38" s="79">
        <v>615</v>
      </c>
      <c r="BO38" s="79"/>
      <c r="BP38" s="79"/>
      <c r="BQ38" s="79"/>
      <c r="BR38" s="79"/>
    </row>
    <row r="39" spans="1:70" ht="18.75" customHeight="1">
      <c r="A39" s="63" t="s">
        <v>58</v>
      </c>
      <c r="B39" s="63"/>
      <c r="C39" s="92" t="s">
        <v>97</v>
      </c>
      <c r="D39" s="92"/>
      <c r="E39" s="92"/>
      <c r="F39" s="92"/>
      <c r="G39" s="92"/>
      <c r="H39" s="79">
        <v>405</v>
      </c>
      <c r="I39" s="79"/>
      <c r="J39" s="79"/>
      <c r="K39" s="79"/>
      <c r="L39" s="79">
        <v>380</v>
      </c>
      <c r="M39" s="79"/>
      <c r="N39" s="79"/>
      <c r="O39" s="79"/>
      <c r="P39" s="79">
        <v>1665</v>
      </c>
      <c r="Q39" s="79"/>
      <c r="R39" s="79"/>
      <c r="S39" s="79"/>
      <c r="T39" s="79"/>
      <c r="U39" s="79">
        <v>1693</v>
      </c>
      <c r="V39" s="79"/>
      <c r="W39" s="79"/>
      <c r="X39" s="79"/>
      <c r="Y39" s="79"/>
      <c r="Z39" s="79">
        <v>33312</v>
      </c>
      <c r="AA39" s="79"/>
      <c r="AB39" s="79"/>
      <c r="AC39" s="79"/>
      <c r="AD39" s="79"/>
      <c r="AE39" s="79">
        <f>3097165/100</f>
        <v>30971.65</v>
      </c>
      <c r="AF39" s="79"/>
      <c r="AG39" s="79"/>
      <c r="AH39" s="79"/>
      <c r="AI39" s="79"/>
      <c r="AJ39" s="63" t="s">
        <v>58</v>
      </c>
      <c r="AK39" s="63"/>
      <c r="AL39" s="92" t="s">
        <v>97</v>
      </c>
      <c r="AM39" s="92"/>
      <c r="AN39" s="92"/>
      <c r="AO39" s="92"/>
      <c r="AP39" s="92"/>
      <c r="AQ39" s="79">
        <v>71</v>
      </c>
      <c r="AR39" s="79"/>
      <c r="AS39" s="79"/>
      <c r="AT39" s="79"/>
      <c r="AU39" s="79">
        <v>59</v>
      </c>
      <c r="AV39" s="79"/>
      <c r="AW39" s="79"/>
      <c r="AX39" s="79"/>
      <c r="AY39" s="79">
        <v>225</v>
      </c>
      <c r="AZ39" s="79"/>
      <c r="BA39" s="79"/>
      <c r="BB39" s="79"/>
      <c r="BC39" s="79"/>
      <c r="BD39" s="79">
        <v>179</v>
      </c>
      <c r="BE39" s="79"/>
      <c r="BF39" s="79"/>
      <c r="BG39" s="79"/>
      <c r="BH39" s="79"/>
      <c r="BI39" s="79">
        <v>977</v>
      </c>
      <c r="BJ39" s="79"/>
      <c r="BK39" s="79"/>
      <c r="BL39" s="79"/>
      <c r="BM39" s="79"/>
      <c r="BN39" s="79">
        <v>983</v>
      </c>
      <c r="BO39" s="79"/>
      <c r="BP39" s="79"/>
      <c r="BQ39" s="79"/>
      <c r="BR39" s="79"/>
    </row>
    <row r="40" spans="1:70" ht="18.75" customHeight="1">
      <c r="A40" s="63" t="s">
        <v>26</v>
      </c>
      <c r="B40" s="63"/>
      <c r="C40" s="92" t="s">
        <v>90</v>
      </c>
      <c r="D40" s="92"/>
      <c r="E40" s="92"/>
      <c r="F40" s="92"/>
      <c r="G40" s="92"/>
      <c r="H40" s="79">
        <v>400</v>
      </c>
      <c r="I40" s="79"/>
      <c r="J40" s="79"/>
      <c r="K40" s="79"/>
      <c r="L40" s="79">
        <v>356</v>
      </c>
      <c r="M40" s="79"/>
      <c r="N40" s="79"/>
      <c r="O40" s="79"/>
      <c r="P40" s="79">
        <v>1749</v>
      </c>
      <c r="Q40" s="79"/>
      <c r="R40" s="79"/>
      <c r="S40" s="79"/>
      <c r="T40" s="79"/>
      <c r="U40" s="79">
        <v>1731</v>
      </c>
      <c r="V40" s="79"/>
      <c r="W40" s="79"/>
      <c r="X40" s="79"/>
      <c r="Y40" s="79"/>
      <c r="Z40" s="79">
        <v>32913</v>
      </c>
      <c r="AA40" s="79"/>
      <c r="AB40" s="79"/>
      <c r="AC40" s="79"/>
      <c r="AD40" s="79"/>
      <c r="AE40" s="79">
        <f>2940618/100</f>
        <v>29406.18</v>
      </c>
      <c r="AF40" s="79"/>
      <c r="AG40" s="79"/>
      <c r="AH40" s="79"/>
      <c r="AI40" s="79"/>
      <c r="AJ40" s="63" t="s">
        <v>26</v>
      </c>
      <c r="AK40" s="63"/>
      <c r="AL40" s="92" t="s">
        <v>90</v>
      </c>
      <c r="AM40" s="92"/>
      <c r="AN40" s="92"/>
      <c r="AO40" s="92"/>
      <c r="AP40" s="92"/>
      <c r="AQ40" s="79">
        <v>59</v>
      </c>
      <c r="AR40" s="79"/>
      <c r="AS40" s="79"/>
      <c r="AT40" s="79"/>
      <c r="AU40" s="79">
        <v>47</v>
      </c>
      <c r="AV40" s="79"/>
      <c r="AW40" s="79"/>
      <c r="AX40" s="79"/>
      <c r="AY40" s="79">
        <v>163</v>
      </c>
      <c r="AZ40" s="79"/>
      <c r="BA40" s="79"/>
      <c r="BB40" s="79"/>
      <c r="BC40" s="79"/>
      <c r="BD40" s="79">
        <v>148</v>
      </c>
      <c r="BE40" s="79"/>
      <c r="BF40" s="79"/>
      <c r="BG40" s="79"/>
      <c r="BH40" s="79"/>
      <c r="BI40" s="79">
        <v>611</v>
      </c>
      <c r="BJ40" s="79"/>
      <c r="BK40" s="79"/>
      <c r="BL40" s="79"/>
      <c r="BM40" s="79"/>
      <c r="BN40" s="79">
        <v>683</v>
      </c>
      <c r="BO40" s="79"/>
      <c r="BP40" s="79"/>
      <c r="BQ40" s="79"/>
      <c r="BR40" s="79"/>
    </row>
    <row r="41" spans="1:70" ht="18.75" customHeight="1">
      <c r="A41" s="63" t="s">
        <v>59</v>
      </c>
      <c r="B41" s="63"/>
      <c r="C41" s="92" t="s">
        <v>98</v>
      </c>
      <c r="D41" s="92"/>
      <c r="E41" s="92"/>
      <c r="F41" s="92"/>
      <c r="G41" s="92"/>
      <c r="H41" s="79">
        <v>353</v>
      </c>
      <c r="I41" s="79"/>
      <c r="J41" s="79"/>
      <c r="K41" s="79"/>
      <c r="L41" s="79">
        <v>323</v>
      </c>
      <c r="M41" s="79"/>
      <c r="N41" s="79"/>
      <c r="O41" s="79"/>
      <c r="P41" s="79">
        <v>1754</v>
      </c>
      <c r="Q41" s="79"/>
      <c r="R41" s="79"/>
      <c r="S41" s="79"/>
      <c r="T41" s="79"/>
      <c r="U41" s="79">
        <v>1789</v>
      </c>
      <c r="V41" s="79"/>
      <c r="W41" s="79"/>
      <c r="X41" s="79"/>
      <c r="Y41" s="79"/>
      <c r="Z41" s="79">
        <v>30926</v>
      </c>
      <c r="AA41" s="79"/>
      <c r="AB41" s="79"/>
      <c r="AC41" s="79"/>
      <c r="AD41" s="79"/>
      <c r="AE41" s="79">
        <f>2812444/100</f>
        <v>28124.44</v>
      </c>
      <c r="AF41" s="79"/>
      <c r="AG41" s="79"/>
      <c r="AH41" s="79"/>
      <c r="AI41" s="79"/>
      <c r="AJ41" s="63" t="s">
        <v>59</v>
      </c>
      <c r="AK41" s="63"/>
      <c r="AL41" s="92" t="s">
        <v>98</v>
      </c>
      <c r="AM41" s="92"/>
      <c r="AN41" s="92"/>
      <c r="AO41" s="92"/>
      <c r="AP41" s="92"/>
      <c r="AQ41" s="79">
        <v>42</v>
      </c>
      <c r="AR41" s="79"/>
      <c r="AS41" s="79"/>
      <c r="AT41" s="79"/>
      <c r="AU41" s="79">
        <v>50</v>
      </c>
      <c r="AV41" s="79"/>
      <c r="AW41" s="79"/>
      <c r="AX41" s="79"/>
      <c r="AY41" s="79">
        <v>130</v>
      </c>
      <c r="AZ41" s="79"/>
      <c r="BA41" s="79"/>
      <c r="BB41" s="79"/>
      <c r="BC41" s="79"/>
      <c r="BD41" s="79">
        <v>145</v>
      </c>
      <c r="BE41" s="79"/>
      <c r="BF41" s="79"/>
      <c r="BG41" s="79"/>
      <c r="BH41" s="79"/>
      <c r="BI41" s="79">
        <v>471</v>
      </c>
      <c r="BJ41" s="79"/>
      <c r="BK41" s="79"/>
      <c r="BL41" s="79"/>
      <c r="BM41" s="79"/>
      <c r="BN41" s="79">
        <v>808</v>
      </c>
      <c r="BO41" s="79"/>
      <c r="BP41" s="79"/>
      <c r="BQ41" s="79"/>
      <c r="BR41" s="79"/>
    </row>
    <row r="42" spans="1:70" ht="18.75" customHeight="1" thickBot="1">
      <c r="A42" s="63" t="s">
        <v>60</v>
      </c>
      <c r="B42" s="63"/>
      <c r="C42" s="92" t="s">
        <v>99</v>
      </c>
      <c r="D42" s="92"/>
      <c r="E42" s="92"/>
      <c r="F42" s="92"/>
      <c r="G42" s="92"/>
      <c r="H42" s="79">
        <v>900</v>
      </c>
      <c r="I42" s="79"/>
      <c r="J42" s="79"/>
      <c r="K42" s="79"/>
      <c r="L42" s="79">
        <v>792</v>
      </c>
      <c r="M42" s="79"/>
      <c r="N42" s="79"/>
      <c r="O42" s="79"/>
      <c r="P42" s="79">
        <v>4077</v>
      </c>
      <c r="Q42" s="79"/>
      <c r="R42" s="79"/>
      <c r="S42" s="79"/>
      <c r="T42" s="79"/>
      <c r="U42" s="79">
        <v>3988</v>
      </c>
      <c r="V42" s="79"/>
      <c r="W42" s="79"/>
      <c r="X42" s="79"/>
      <c r="Y42" s="79"/>
      <c r="Z42" s="79">
        <v>70820</v>
      </c>
      <c r="AA42" s="79"/>
      <c r="AB42" s="79"/>
      <c r="AC42" s="79"/>
      <c r="AD42" s="79"/>
      <c r="AE42" s="102">
        <f>8216959/100</f>
        <v>82169.59</v>
      </c>
      <c r="AF42" s="102"/>
      <c r="AG42" s="102"/>
      <c r="AH42" s="102"/>
      <c r="AI42" s="102"/>
      <c r="AJ42" s="63" t="s">
        <v>60</v>
      </c>
      <c r="AK42" s="63"/>
      <c r="AL42" s="92" t="s">
        <v>99</v>
      </c>
      <c r="AM42" s="92"/>
      <c r="AN42" s="92"/>
      <c r="AO42" s="92"/>
      <c r="AP42" s="92"/>
      <c r="AQ42" s="79">
        <v>137</v>
      </c>
      <c r="AR42" s="79"/>
      <c r="AS42" s="79"/>
      <c r="AT42" s="79"/>
      <c r="AU42" s="79">
        <v>129</v>
      </c>
      <c r="AV42" s="79"/>
      <c r="AW42" s="79"/>
      <c r="AX42" s="79"/>
      <c r="AY42" s="79">
        <v>421</v>
      </c>
      <c r="AZ42" s="79"/>
      <c r="BA42" s="79"/>
      <c r="BB42" s="79"/>
      <c r="BC42" s="79"/>
      <c r="BD42" s="79">
        <v>453</v>
      </c>
      <c r="BE42" s="79"/>
      <c r="BF42" s="79"/>
      <c r="BG42" s="79"/>
      <c r="BH42" s="79"/>
      <c r="BI42" s="79">
        <v>1586</v>
      </c>
      <c r="BJ42" s="79"/>
      <c r="BK42" s="79"/>
      <c r="BL42" s="79"/>
      <c r="BM42" s="79"/>
      <c r="BN42" s="79">
        <v>2058</v>
      </c>
      <c r="BO42" s="79"/>
      <c r="BP42" s="79"/>
      <c r="BQ42" s="79"/>
      <c r="BR42" s="79"/>
    </row>
    <row r="43" spans="1:70" ht="18.75" customHeight="1">
      <c r="A43" s="9"/>
      <c r="B43" s="80" t="s">
        <v>292</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13" t="s">
        <v>145</v>
      </c>
      <c r="AB43" s="153"/>
      <c r="AC43" s="153"/>
      <c r="AD43" s="153"/>
      <c r="AE43" s="153"/>
      <c r="AF43" s="153"/>
      <c r="AG43" s="153"/>
      <c r="AH43" s="153"/>
      <c r="AI43" s="153"/>
      <c r="AJ43" s="9"/>
      <c r="AK43" s="80" t="s">
        <v>293</v>
      </c>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13" t="s">
        <v>111</v>
      </c>
      <c r="BK43" s="153"/>
      <c r="BL43" s="153"/>
      <c r="BM43" s="153"/>
      <c r="BN43" s="153"/>
      <c r="BO43" s="153"/>
      <c r="BP43" s="153"/>
      <c r="BQ43" s="153"/>
      <c r="BR43" s="153"/>
    </row>
    <row r="44" spans="2:70" ht="18.75" customHeight="1">
      <c r="B44" s="119" t="s">
        <v>300</v>
      </c>
      <c r="C44" s="166"/>
      <c r="D44" s="166"/>
      <c r="E44" s="166"/>
      <c r="F44" s="166"/>
      <c r="G44" s="166"/>
      <c r="H44" s="166"/>
      <c r="I44" s="166"/>
      <c r="J44" s="166"/>
      <c r="K44" s="166"/>
      <c r="L44" s="166"/>
      <c r="M44" s="166"/>
      <c r="N44" s="166"/>
      <c r="O44" s="166"/>
      <c r="P44" s="166"/>
      <c r="Q44" s="166"/>
      <c r="R44" s="166"/>
      <c r="S44" s="166"/>
      <c r="T44" s="166"/>
      <c r="AC44" s="85" t="s">
        <v>30</v>
      </c>
      <c r="AD44" s="150"/>
      <c r="AE44" s="150"/>
      <c r="AF44" s="150"/>
      <c r="AG44" s="150"/>
      <c r="AH44" s="150"/>
      <c r="AI44" s="150"/>
      <c r="AK44" s="197" t="s">
        <v>294</v>
      </c>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L44" s="85" t="s">
        <v>30</v>
      </c>
      <c r="BM44" s="150"/>
      <c r="BN44" s="150"/>
      <c r="BO44" s="150"/>
      <c r="BP44" s="150"/>
      <c r="BQ44" s="150"/>
      <c r="BR44" s="150"/>
    </row>
    <row r="45" spans="37:71" ht="18.75" customHeight="1">
      <c r="AK45" s="65" t="s">
        <v>138</v>
      </c>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row>
  </sheetData>
  <sheetProtection/>
  <mergeCells count="409">
    <mergeCell ref="BI42:BM42"/>
    <mergeCell ref="BN42:BR42"/>
    <mergeCell ref="AK45:BS45"/>
    <mergeCell ref="AK43:BI43"/>
    <mergeCell ref="BJ43:BR43"/>
    <mergeCell ref="BL44:BR44"/>
    <mergeCell ref="AK44:BI44"/>
    <mergeCell ref="AJ42:AK42"/>
    <mergeCell ref="AL42:AP42"/>
    <mergeCell ref="AQ42:AT42"/>
    <mergeCell ref="AU42:AX42"/>
    <mergeCell ref="AY42:BC42"/>
    <mergeCell ref="BD42:BH42"/>
    <mergeCell ref="BI40:BM40"/>
    <mergeCell ref="BN40:BR40"/>
    <mergeCell ref="AJ41:AK41"/>
    <mergeCell ref="AL41:AP41"/>
    <mergeCell ref="AQ41:AT41"/>
    <mergeCell ref="AU41:AX41"/>
    <mergeCell ref="AY41:BC41"/>
    <mergeCell ref="BD41:BH41"/>
    <mergeCell ref="BI41:BM41"/>
    <mergeCell ref="BN41:BR41"/>
    <mergeCell ref="AJ40:AK40"/>
    <mergeCell ref="AL40:AP40"/>
    <mergeCell ref="AQ40:AT40"/>
    <mergeCell ref="AU40:AX40"/>
    <mergeCell ref="AY40:BC40"/>
    <mergeCell ref="BD40:BH40"/>
    <mergeCell ref="BN38:BR38"/>
    <mergeCell ref="AJ39:AK39"/>
    <mergeCell ref="AL39:AP39"/>
    <mergeCell ref="AQ39:AT39"/>
    <mergeCell ref="AU39:AX39"/>
    <mergeCell ref="AY39:BC39"/>
    <mergeCell ref="BD39:BH39"/>
    <mergeCell ref="BI39:BM39"/>
    <mergeCell ref="BN39:BR39"/>
    <mergeCell ref="AL37:AP37"/>
    <mergeCell ref="AQ37:AT37"/>
    <mergeCell ref="AU37:AX37"/>
    <mergeCell ref="AY38:BC38"/>
    <mergeCell ref="BD38:BH38"/>
    <mergeCell ref="BI38:BM38"/>
    <mergeCell ref="AY37:BC37"/>
    <mergeCell ref="BD37:BH37"/>
    <mergeCell ref="BI37:BM37"/>
    <mergeCell ref="BN37:BR37"/>
    <mergeCell ref="AU36:AX36"/>
    <mergeCell ref="AJ38:AK38"/>
    <mergeCell ref="AL38:AP38"/>
    <mergeCell ref="AQ38:AT38"/>
    <mergeCell ref="AU38:AX38"/>
    <mergeCell ref="AJ37:AK37"/>
    <mergeCell ref="BI36:BM36"/>
    <mergeCell ref="BN34:BR34"/>
    <mergeCell ref="AY35:BC35"/>
    <mergeCell ref="BD35:BH35"/>
    <mergeCell ref="BI35:BM35"/>
    <mergeCell ref="BN35:BR35"/>
    <mergeCell ref="BN36:BR36"/>
    <mergeCell ref="AJ35:AK35"/>
    <mergeCell ref="AL35:AP35"/>
    <mergeCell ref="AQ35:AT35"/>
    <mergeCell ref="AU35:AX35"/>
    <mergeCell ref="AY36:BC36"/>
    <mergeCell ref="BD36:BH36"/>
    <mergeCell ref="AD25:AI25"/>
    <mergeCell ref="AJ24:BR24"/>
    <mergeCell ref="AJ25:AQ25"/>
    <mergeCell ref="BM25:BR25"/>
    <mergeCell ref="A24:AI24"/>
    <mergeCell ref="A25:H25"/>
    <mergeCell ref="AC44:AI44"/>
    <mergeCell ref="AA43:AI43"/>
    <mergeCell ref="AJ26:AP27"/>
    <mergeCell ref="AQ26:AX26"/>
    <mergeCell ref="AQ27:AT27"/>
    <mergeCell ref="AU27:AX27"/>
    <mergeCell ref="AK28:AO28"/>
    <mergeCell ref="AQ28:AT28"/>
    <mergeCell ref="AU28:AX28"/>
    <mergeCell ref="AK30:AO30"/>
    <mergeCell ref="B28:F28"/>
    <mergeCell ref="B30:F30"/>
    <mergeCell ref="B43:Z43"/>
    <mergeCell ref="AY26:BH26"/>
    <mergeCell ref="AY27:BC27"/>
    <mergeCell ref="BD27:BH27"/>
    <mergeCell ref="AY28:BC28"/>
    <mergeCell ref="BD28:BH28"/>
    <mergeCell ref="AQ30:AT30"/>
    <mergeCell ref="AU30:AX30"/>
    <mergeCell ref="H26:O26"/>
    <mergeCell ref="P26:Y26"/>
    <mergeCell ref="Z26:AI26"/>
    <mergeCell ref="A26:G27"/>
    <mergeCell ref="H27:K27"/>
    <mergeCell ref="P27:T27"/>
    <mergeCell ref="Z27:AD27"/>
    <mergeCell ref="AE27:AI27"/>
    <mergeCell ref="AE28:AI28"/>
    <mergeCell ref="L27:O27"/>
    <mergeCell ref="L28:O28"/>
    <mergeCell ref="P28:T28"/>
    <mergeCell ref="U28:Y28"/>
    <mergeCell ref="U27:Y27"/>
    <mergeCell ref="Z28:AD28"/>
    <mergeCell ref="H28:K28"/>
    <mergeCell ref="P30:T30"/>
    <mergeCell ref="U30:Y30"/>
    <mergeCell ref="Z30:AD30"/>
    <mergeCell ref="H30:K30"/>
    <mergeCell ref="L30:O30"/>
    <mergeCell ref="AE30:AI30"/>
    <mergeCell ref="AE41:AI41"/>
    <mergeCell ref="H42:K42"/>
    <mergeCell ref="L42:O42"/>
    <mergeCell ref="P42:T42"/>
    <mergeCell ref="U42:Y42"/>
    <mergeCell ref="Z42:AD42"/>
    <mergeCell ref="AE42:AI42"/>
    <mergeCell ref="L41:O41"/>
    <mergeCell ref="P41:T41"/>
    <mergeCell ref="AE39:AI39"/>
    <mergeCell ref="H40:K40"/>
    <mergeCell ref="L40:O40"/>
    <mergeCell ref="P40:T40"/>
    <mergeCell ref="U40:Y40"/>
    <mergeCell ref="Z40:AD40"/>
    <mergeCell ref="AE40:AI40"/>
    <mergeCell ref="L39:O39"/>
    <mergeCell ref="Z39:AD39"/>
    <mergeCell ref="Z37:AD37"/>
    <mergeCell ref="U37:Y37"/>
    <mergeCell ref="Z38:AD38"/>
    <mergeCell ref="U41:Y41"/>
    <mergeCell ref="Z41:AD41"/>
    <mergeCell ref="AE37:AI37"/>
    <mergeCell ref="H38:K38"/>
    <mergeCell ref="L38:O38"/>
    <mergeCell ref="U38:Y38"/>
    <mergeCell ref="AE38:AI38"/>
    <mergeCell ref="H37:K37"/>
    <mergeCell ref="L37:O37"/>
    <mergeCell ref="P37:T37"/>
    <mergeCell ref="P38:T38"/>
    <mergeCell ref="Z35:AD35"/>
    <mergeCell ref="Z34:AD34"/>
    <mergeCell ref="AE35:AI35"/>
    <mergeCell ref="H36:K36"/>
    <mergeCell ref="L36:O36"/>
    <mergeCell ref="P36:T36"/>
    <mergeCell ref="U36:Y36"/>
    <mergeCell ref="Z36:AD36"/>
    <mergeCell ref="AE36:AI36"/>
    <mergeCell ref="H35:K35"/>
    <mergeCell ref="BI26:BR26"/>
    <mergeCell ref="BI27:BM27"/>
    <mergeCell ref="BN27:BR27"/>
    <mergeCell ref="BN28:BR28"/>
    <mergeCell ref="BN30:BR30"/>
    <mergeCell ref="AJ32:AK32"/>
    <mergeCell ref="AL32:AP32"/>
    <mergeCell ref="AQ32:AT32"/>
    <mergeCell ref="AE33:AI33"/>
    <mergeCell ref="U32:Y32"/>
    <mergeCell ref="Z32:AD32"/>
    <mergeCell ref="AE32:AI32"/>
    <mergeCell ref="H32:K32"/>
    <mergeCell ref="L32:O32"/>
    <mergeCell ref="L34:O34"/>
    <mergeCell ref="P34:T34"/>
    <mergeCell ref="U34:Y34"/>
    <mergeCell ref="L35:O35"/>
    <mergeCell ref="P35:T35"/>
    <mergeCell ref="P39:T39"/>
    <mergeCell ref="U39:Y39"/>
    <mergeCell ref="C34:G34"/>
    <mergeCell ref="C41:G41"/>
    <mergeCell ref="BI28:BM28"/>
    <mergeCell ref="AY30:BC30"/>
    <mergeCell ref="BD30:BH30"/>
    <mergeCell ref="BI30:BM30"/>
    <mergeCell ref="C39:G39"/>
    <mergeCell ref="C38:G38"/>
    <mergeCell ref="C40:G40"/>
    <mergeCell ref="U33:Y33"/>
    <mergeCell ref="AU32:AX32"/>
    <mergeCell ref="Z33:AD33"/>
    <mergeCell ref="BD32:BH32"/>
    <mergeCell ref="BI32:BM32"/>
    <mergeCell ref="BN32:BR32"/>
    <mergeCell ref="C42:G42"/>
    <mergeCell ref="H39:K39"/>
    <mergeCell ref="H41:K41"/>
    <mergeCell ref="C32:G32"/>
    <mergeCell ref="C33:G33"/>
    <mergeCell ref="AL36:AP36"/>
    <mergeCell ref="AQ36:AT36"/>
    <mergeCell ref="C35:G35"/>
    <mergeCell ref="C36:G36"/>
    <mergeCell ref="C37:G37"/>
    <mergeCell ref="AY32:BC32"/>
    <mergeCell ref="AE34:AI34"/>
    <mergeCell ref="P32:T32"/>
    <mergeCell ref="U35:Y35"/>
    <mergeCell ref="H34:K34"/>
    <mergeCell ref="A40:B40"/>
    <mergeCell ref="A41:B41"/>
    <mergeCell ref="A42:B42"/>
    <mergeCell ref="AJ33:AK33"/>
    <mergeCell ref="AL33:AP33"/>
    <mergeCell ref="AQ33:AT33"/>
    <mergeCell ref="AJ34:AK34"/>
    <mergeCell ref="AL34:AP34"/>
    <mergeCell ref="AQ34:AT34"/>
    <mergeCell ref="AJ36:AK36"/>
    <mergeCell ref="A32:B32"/>
    <mergeCell ref="A33:B33"/>
    <mergeCell ref="A34:B34"/>
    <mergeCell ref="A35:B35"/>
    <mergeCell ref="A38:B38"/>
    <mergeCell ref="A39:B39"/>
    <mergeCell ref="BF20:BR20"/>
    <mergeCell ref="A36:B36"/>
    <mergeCell ref="AU33:AX33"/>
    <mergeCell ref="AY33:BC33"/>
    <mergeCell ref="BD33:BH33"/>
    <mergeCell ref="BI33:BM33"/>
    <mergeCell ref="BN33:BR33"/>
    <mergeCell ref="AU34:AX34"/>
    <mergeCell ref="BL21:BR21"/>
    <mergeCell ref="B20:AI20"/>
    <mergeCell ref="A1:AI1"/>
    <mergeCell ref="AJ1:BR1"/>
    <mergeCell ref="A37:B37"/>
    <mergeCell ref="H33:K33"/>
    <mergeCell ref="L33:O33"/>
    <mergeCell ref="P33:T33"/>
    <mergeCell ref="AY34:BC34"/>
    <mergeCell ref="BD34:BH34"/>
    <mergeCell ref="BI34:BM34"/>
    <mergeCell ref="AZ12:BG13"/>
    <mergeCell ref="BH17:BO17"/>
    <mergeCell ref="AR18:AY18"/>
    <mergeCell ref="BH18:BO18"/>
    <mergeCell ref="AR19:AY19"/>
    <mergeCell ref="BH19:BO19"/>
    <mergeCell ref="AR16:AY16"/>
    <mergeCell ref="AZ16:BG16"/>
    <mergeCell ref="AJ17:AQ17"/>
    <mergeCell ref="AR17:AY17"/>
    <mergeCell ref="AZ17:BG17"/>
    <mergeCell ref="AJ16:AQ16"/>
    <mergeCell ref="AJ18:AQ19"/>
    <mergeCell ref="AZ18:BG19"/>
    <mergeCell ref="BP5:BR5"/>
    <mergeCell ref="AJ5:AQ5"/>
    <mergeCell ref="AR5:AY5"/>
    <mergeCell ref="BP10:BR10"/>
    <mergeCell ref="BH15:BO15"/>
    <mergeCell ref="BH16:BO16"/>
    <mergeCell ref="BH13:BO13"/>
    <mergeCell ref="BP11:BR11"/>
    <mergeCell ref="BP12:BR12"/>
    <mergeCell ref="BP13:BR13"/>
    <mergeCell ref="BP14:BR14"/>
    <mergeCell ref="BP19:BR19"/>
    <mergeCell ref="AJ3:AY3"/>
    <mergeCell ref="AZ3:BO3"/>
    <mergeCell ref="AZ4:BG4"/>
    <mergeCell ref="AR4:AY4"/>
    <mergeCell ref="BH4:BO4"/>
    <mergeCell ref="BP9:BR9"/>
    <mergeCell ref="BH7:BO7"/>
    <mergeCell ref="BH8:BO8"/>
    <mergeCell ref="BH9:BO9"/>
    <mergeCell ref="AZ7:BG7"/>
    <mergeCell ref="R5:W5"/>
    <mergeCell ref="X5:AC5"/>
    <mergeCell ref="AZ5:BG5"/>
    <mergeCell ref="AD5:AH5"/>
    <mergeCell ref="AD7:AH7"/>
    <mergeCell ref="BP3:BR3"/>
    <mergeCell ref="BP4:BR4"/>
    <mergeCell ref="AJ8:AQ8"/>
    <mergeCell ref="AR8:AY8"/>
    <mergeCell ref="AZ8:BG8"/>
    <mergeCell ref="BP7:BR7"/>
    <mergeCell ref="BP8:BR8"/>
    <mergeCell ref="BH5:BO5"/>
    <mergeCell ref="AJ7:AQ7"/>
    <mergeCell ref="AR7:AY7"/>
    <mergeCell ref="A2:G2"/>
    <mergeCell ref="AJ9:AQ9"/>
    <mergeCell ref="X4:AC4"/>
    <mergeCell ref="X7:AC7"/>
    <mergeCell ref="X8:AC8"/>
    <mergeCell ref="L4:Q4"/>
    <mergeCell ref="L7:Q7"/>
    <mergeCell ref="L5:Q5"/>
    <mergeCell ref="AJ4:AQ4"/>
    <mergeCell ref="L3:W3"/>
    <mergeCell ref="X3:AI3"/>
    <mergeCell ref="X17:AC17"/>
    <mergeCell ref="AD4:AI4"/>
    <mergeCell ref="X14:AC14"/>
    <mergeCell ref="X15:AC15"/>
    <mergeCell ref="X16:AC16"/>
    <mergeCell ref="AD15:AH15"/>
    <mergeCell ref="AD17:AH17"/>
    <mergeCell ref="X9:AC9"/>
    <mergeCell ref="X10:AC10"/>
    <mergeCell ref="X11:AC11"/>
    <mergeCell ref="AD10:AH10"/>
    <mergeCell ref="AD11:AH11"/>
    <mergeCell ref="AD12:AH12"/>
    <mergeCell ref="AD18:AH18"/>
    <mergeCell ref="AD19:AH19"/>
    <mergeCell ref="AD16:AH16"/>
    <mergeCell ref="X12:AC13"/>
    <mergeCell ref="AD13:AH13"/>
    <mergeCell ref="AD14:AH14"/>
    <mergeCell ref="BM2:BR2"/>
    <mergeCell ref="R16:W16"/>
    <mergeCell ref="R17:W17"/>
    <mergeCell ref="R18:W18"/>
    <mergeCell ref="BP15:BR15"/>
    <mergeCell ref="BP16:BR16"/>
    <mergeCell ref="BP17:BR17"/>
    <mergeCell ref="BH10:BO10"/>
    <mergeCell ref="BH11:BO11"/>
    <mergeCell ref="BH12:BO12"/>
    <mergeCell ref="L15:Q15"/>
    <mergeCell ref="L12:Q13"/>
    <mergeCell ref="R19:W19"/>
    <mergeCell ref="R12:W12"/>
    <mergeCell ref="R13:W13"/>
    <mergeCell ref="R14:W14"/>
    <mergeCell ref="R15:W15"/>
    <mergeCell ref="R4:W4"/>
    <mergeCell ref="R7:W7"/>
    <mergeCell ref="R8:W8"/>
    <mergeCell ref="R9:W9"/>
    <mergeCell ref="R10:W10"/>
    <mergeCell ref="R11:W11"/>
    <mergeCell ref="C3:K4"/>
    <mergeCell ref="B5:J5"/>
    <mergeCell ref="C7:K7"/>
    <mergeCell ref="C8:K8"/>
    <mergeCell ref="C9:K9"/>
    <mergeCell ref="C10:K10"/>
    <mergeCell ref="AJ11:AQ11"/>
    <mergeCell ref="AR11:AY11"/>
    <mergeCell ref="AZ11:BG11"/>
    <mergeCell ref="C16:K16"/>
    <mergeCell ref="C18:K18"/>
    <mergeCell ref="C19:K19"/>
    <mergeCell ref="C11:K11"/>
    <mergeCell ref="C17:K17"/>
    <mergeCell ref="L16:Q16"/>
    <mergeCell ref="L14:Q14"/>
    <mergeCell ref="BH14:BO14"/>
    <mergeCell ref="AJ15:AQ15"/>
    <mergeCell ref="AR15:AY15"/>
    <mergeCell ref="AZ15:BG15"/>
    <mergeCell ref="B21:AI21"/>
    <mergeCell ref="AR9:AY9"/>
    <mergeCell ref="AZ9:BG9"/>
    <mergeCell ref="AJ10:AQ10"/>
    <mergeCell ref="AR10:AY10"/>
    <mergeCell ref="AZ10:BG10"/>
    <mergeCell ref="C12:K12"/>
    <mergeCell ref="C13:K13"/>
    <mergeCell ref="C14:K14"/>
    <mergeCell ref="C15:K15"/>
    <mergeCell ref="BP18:BR18"/>
    <mergeCell ref="AR12:AY12"/>
    <mergeCell ref="AR13:AY13"/>
    <mergeCell ref="AJ14:AQ14"/>
    <mergeCell ref="AR14:AY14"/>
    <mergeCell ref="AZ14:BG14"/>
    <mergeCell ref="L18:Q19"/>
    <mergeCell ref="X18:AC19"/>
    <mergeCell ref="AJ12:AQ13"/>
    <mergeCell ref="L8:Q8"/>
    <mergeCell ref="L9:Q9"/>
    <mergeCell ref="L10:Q10"/>
    <mergeCell ref="L11:Q11"/>
    <mergeCell ref="L17:Q17"/>
    <mergeCell ref="AD8:AH8"/>
    <mergeCell ref="AD9:AH9"/>
    <mergeCell ref="A12:B12"/>
    <mergeCell ref="A17:B17"/>
    <mergeCell ref="A18:B18"/>
    <mergeCell ref="A19:B19"/>
    <mergeCell ref="A13:B13"/>
    <mergeCell ref="A14:B14"/>
    <mergeCell ref="B44:T44"/>
    <mergeCell ref="A3:B3"/>
    <mergeCell ref="A4:B4"/>
    <mergeCell ref="A7:B7"/>
    <mergeCell ref="A8:B8"/>
    <mergeCell ref="A15:B15"/>
    <mergeCell ref="A16:B16"/>
    <mergeCell ref="A9:B9"/>
    <mergeCell ref="A10:B10"/>
    <mergeCell ref="A11:B11"/>
  </mergeCells>
  <printOptions horizontalCentered="1"/>
  <pageMargins left="0.5905511811023623" right="0.5905511811023623" top="0.7874015748031497" bottom="0.7874015748031497" header="0.5118110236220472" footer="0.5118110236220472"/>
  <pageSetup horizontalDpi="300" verticalDpi="300" orientation="portrait" paperSize="9" scale="90" r:id="rId2"/>
  <colBreaks count="1" manualBreakCount="1">
    <brk id="3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別府市</cp:lastModifiedBy>
  <cp:lastPrinted>2005-03-07T00:30:25Z</cp:lastPrinted>
  <dcterms:created xsi:type="dcterms:W3CDTF">2001-01-26T07:05:49Z</dcterms:created>
  <dcterms:modified xsi:type="dcterms:W3CDTF">2010-02-23T02:24:01Z</dcterms:modified>
  <cp:category/>
  <cp:version/>
  <cp:contentType/>
  <cp:contentStatus/>
</cp:coreProperties>
</file>